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/>
  <bookViews>
    <workbookView showSheetTabs="0" xWindow="3015" yWindow="1845" windowWidth="25785" windowHeight="10980" tabRatio="858"/>
  </bookViews>
  <sheets>
    <sheet name="Frontpage" sheetId="29" r:id="rId1"/>
    <sheet name="Home" sheetId="43" r:id="rId2"/>
    <sheet name="Vacancies" sheetId="49" r:id="rId3"/>
    <sheet name="SW_CIN" sheetId="61" r:id="rId4"/>
    <sheet name="Turnover" sheetId="62" r:id="rId5"/>
    <sheet name="Agency" sheetId="63" r:id="rId6"/>
    <sheet name="Absence" sheetId="66" r:id="rId7"/>
    <sheet name="Age" sheetId="67" r:id="rId8"/>
    <sheet name="TimeInService" sheetId="68" r:id="rId9"/>
  </sheets>
  <externalReferences>
    <externalReference r:id="rId10"/>
  </externalReferences>
  <definedNames>
    <definedName name="BMLIST" localSheetId="6">[1]Home!$J$13:$J$33</definedName>
    <definedName name="BMLIST" localSheetId="7">[1]Home!$J$13:$J$33</definedName>
    <definedName name="BMLIST" localSheetId="5">[1]Home!$J$13:$J$33</definedName>
    <definedName name="BMLIST" localSheetId="3">[1]Home!$J$13:$J$33</definedName>
    <definedName name="BMLIST" localSheetId="8">[1]Home!$J$13:$J$33</definedName>
    <definedName name="BMLIST" localSheetId="4">[1]Home!$J$13:$J$33</definedName>
    <definedName name="BMLIST" localSheetId="2">[1]Home!$J$13:$J$33</definedName>
    <definedName name="BMLIST">Home!$J$14:$J$35</definedName>
    <definedName name="LAlist" localSheetId="6">#REF!</definedName>
    <definedName name="LAlist" localSheetId="7">#REF!</definedName>
    <definedName name="LAlist" localSheetId="5">#REF!</definedName>
    <definedName name="LAlist" localSheetId="3">#REF!</definedName>
    <definedName name="LAlist" localSheetId="8">#REF!</definedName>
    <definedName name="LAlist" localSheetId="4">#REF!</definedName>
    <definedName name="LAlist" localSheetId="2">#REF!</definedName>
    <definedName name="LAlist">#REF!</definedName>
    <definedName name="_xlnm.Print_Area" localSheetId="6">Absence!$A$1:$R$74</definedName>
    <definedName name="_xlnm.Print_Area" localSheetId="7">Age!$A$1:$O$144</definedName>
    <definedName name="_xlnm.Print_Area" localSheetId="5">Agency!$A$1:$R$148</definedName>
    <definedName name="_xlnm.Print_Area" localSheetId="0">Frontpage!$A$1:$K$40</definedName>
    <definedName name="_xlnm.Print_Area" localSheetId="1">Home!$A$1:$H$44</definedName>
    <definedName name="_xlnm.Print_Area" localSheetId="3">SW_CIN!$A$1:$P$142</definedName>
    <definedName name="_xlnm.Print_Area" localSheetId="8">TimeInService!$A$1:$Q$144</definedName>
    <definedName name="_xlnm.Print_Area" localSheetId="4">Turnover!$A$1:$R$148</definedName>
    <definedName name="_xlnm.Print_Area" localSheetId="2">Vacancies!$A$1:$Q$74</definedName>
  </definedNames>
  <calcPr calcId="145621"/>
</workbook>
</file>

<file path=xl/calcChain.xml><?xml version="1.0" encoding="utf-8"?>
<calcChain xmlns="http://schemas.openxmlformats.org/spreadsheetml/2006/main">
  <c r="F81" i="61" l="1"/>
  <c r="F82" i="61"/>
  <c r="F83" i="61"/>
  <c r="F84" i="61"/>
  <c r="F85" i="61"/>
  <c r="F86" i="61"/>
  <c r="F87" i="61"/>
  <c r="F88" i="61"/>
  <c r="F89" i="61"/>
  <c r="F90" i="61"/>
  <c r="F91" i="61"/>
  <c r="F92" i="61"/>
  <c r="F93" i="61"/>
  <c r="F94" i="61"/>
  <c r="F95" i="61"/>
  <c r="F96" i="61"/>
  <c r="F97" i="61"/>
  <c r="F98" i="61"/>
  <c r="F99" i="61"/>
  <c r="F100" i="61"/>
  <c r="F101" i="61"/>
  <c r="F102" i="61"/>
  <c r="F103" i="61"/>
  <c r="F80" i="61"/>
  <c r="AI81" i="61"/>
  <c r="AI82" i="61"/>
  <c r="AI83" i="61"/>
  <c r="AI84" i="61"/>
  <c r="AI85" i="61"/>
  <c r="AI86" i="61"/>
  <c r="AI87" i="61"/>
  <c r="AI88" i="61"/>
  <c r="AI89" i="61"/>
  <c r="AI90" i="61"/>
  <c r="AI91" i="61"/>
  <c r="AI92" i="61"/>
  <c r="AI93" i="61"/>
  <c r="AI94" i="61"/>
  <c r="AI95" i="61"/>
  <c r="AI96" i="61"/>
  <c r="AI97" i="61"/>
  <c r="AI98" i="61"/>
  <c r="AI99" i="61"/>
  <c r="AI100" i="61"/>
  <c r="AI101" i="61"/>
  <c r="AI102" i="61"/>
  <c r="AI103" i="61"/>
  <c r="AI80" i="61"/>
  <c r="E81" i="61" l="1"/>
  <c r="E82" i="61"/>
  <c r="E83" i="61"/>
  <c r="E84" i="61"/>
  <c r="E85" i="61"/>
  <c r="E86" i="61"/>
  <c r="E87" i="61"/>
  <c r="E88" i="61"/>
  <c r="E89" i="61"/>
  <c r="E90" i="61"/>
  <c r="E91" i="61"/>
  <c r="E92" i="61"/>
  <c r="E93" i="61"/>
  <c r="E94" i="61"/>
  <c r="E95" i="61"/>
  <c r="E96" i="61"/>
  <c r="E97" i="61"/>
  <c r="E98" i="61"/>
  <c r="E99" i="61"/>
  <c r="E100" i="61"/>
  <c r="E101" i="61"/>
  <c r="E102" i="61"/>
  <c r="E103" i="61"/>
  <c r="E80" i="61"/>
  <c r="AH81" i="61"/>
  <c r="AH82" i="61"/>
  <c r="AH83" i="61"/>
  <c r="AH84" i="61"/>
  <c r="AH85" i="61"/>
  <c r="AH86" i="61"/>
  <c r="AH87" i="61"/>
  <c r="AH88" i="61"/>
  <c r="AH89" i="61"/>
  <c r="AH90" i="61"/>
  <c r="AH91" i="61"/>
  <c r="AH92" i="61"/>
  <c r="AH93" i="61"/>
  <c r="AH94" i="61"/>
  <c r="AH95" i="61"/>
  <c r="AH96" i="61"/>
  <c r="AH97" i="61"/>
  <c r="AH98" i="61"/>
  <c r="AH99" i="61"/>
  <c r="AH100" i="61"/>
  <c r="AH101" i="61"/>
  <c r="AH102" i="61"/>
  <c r="AH103" i="61"/>
  <c r="AH80" i="61"/>
  <c r="I80" i="61" l="1"/>
  <c r="AG81" i="61"/>
  <c r="AG82" i="61"/>
  <c r="AG83" i="61"/>
  <c r="AG84" i="61"/>
  <c r="AG85" i="61"/>
  <c r="AG86" i="61"/>
  <c r="AG87" i="61"/>
  <c r="AG88" i="61"/>
  <c r="AG89" i="61"/>
  <c r="AG90" i="61"/>
  <c r="AG91" i="61"/>
  <c r="AG92" i="61"/>
  <c r="AG93" i="61"/>
  <c r="AG94" i="61"/>
  <c r="AG95" i="61"/>
  <c r="AG96" i="61"/>
  <c r="AG97" i="61"/>
  <c r="AG98" i="61"/>
  <c r="AG99" i="61"/>
  <c r="AG100" i="61"/>
  <c r="AG101" i="61"/>
  <c r="AG102" i="61"/>
  <c r="AG103" i="61"/>
  <c r="AG80" i="61"/>
  <c r="D80" i="61" s="1"/>
  <c r="D81" i="61"/>
  <c r="D82" i="61"/>
  <c r="D83" i="61"/>
  <c r="D84" i="61"/>
  <c r="D85" i="61"/>
  <c r="D86" i="61"/>
  <c r="D87" i="61"/>
  <c r="D88" i="61"/>
  <c r="D89" i="61"/>
  <c r="D90" i="61"/>
  <c r="D91" i="61"/>
  <c r="D92" i="61"/>
  <c r="D93" i="61"/>
  <c r="D94" i="61"/>
  <c r="D95" i="61"/>
  <c r="D96" i="61"/>
  <c r="D97" i="61"/>
  <c r="D98" i="61"/>
  <c r="D99" i="61"/>
  <c r="D100" i="61"/>
  <c r="D101" i="61"/>
  <c r="D102" i="61"/>
  <c r="D103" i="61"/>
  <c r="S103" i="61" l="1"/>
  <c r="S135" i="61" s="1"/>
  <c r="I103" i="61"/>
  <c r="S102" i="61"/>
  <c r="S134" i="61" s="1"/>
  <c r="I102" i="61"/>
  <c r="S101" i="61"/>
  <c r="S133" i="61" s="1"/>
  <c r="I101" i="61"/>
  <c r="S100" i="61"/>
  <c r="S132" i="61" s="1"/>
  <c r="I100" i="61"/>
  <c r="S99" i="61"/>
  <c r="S131" i="61" s="1"/>
  <c r="I99" i="61"/>
  <c r="S98" i="61"/>
  <c r="I98" i="61"/>
  <c r="S97" i="61"/>
  <c r="S129" i="61" s="1"/>
  <c r="I97" i="61"/>
  <c r="S96" i="61"/>
  <c r="S128" i="61" s="1"/>
  <c r="I96" i="61"/>
  <c r="S95" i="61"/>
  <c r="I95" i="61"/>
  <c r="S94" i="61"/>
  <c r="S126" i="61" s="1"/>
  <c r="I94" i="61"/>
  <c r="S93" i="61"/>
  <c r="S125" i="61" s="1"/>
  <c r="I93" i="61"/>
  <c r="S92" i="61"/>
  <c r="S124" i="61" s="1"/>
  <c r="I92" i="61"/>
  <c r="S91" i="61"/>
  <c r="S123" i="61" s="1"/>
  <c r="I91" i="61"/>
  <c r="S90" i="61"/>
  <c r="I90" i="61"/>
  <c r="S89" i="61"/>
  <c r="S121" i="61" s="1"/>
  <c r="I89" i="61"/>
  <c r="S88" i="61"/>
  <c r="S120" i="61" s="1"/>
  <c r="I88" i="61"/>
  <c r="S87" i="61"/>
  <c r="I87" i="61"/>
  <c r="S86" i="61"/>
  <c r="I86" i="61"/>
  <c r="S85" i="61"/>
  <c r="S117" i="61" s="1"/>
  <c r="I85" i="61"/>
  <c r="S84" i="61"/>
  <c r="S116" i="61" s="1"/>
  <c r="I84" i="61"/>
  <c r="S83" i="61"/>
  <c r="S115" i="61" s="1"/>
  <c r="I83" i="61"/>
  <c r="S82" i="61"/>
  <c r="I82" i="61"/>
  <c r="S81" i="61"/>
  <c r="S113" i="61" s="1"/>
  <c r="I81" i="61"/>
  <c r="S80" i="61"/>
  <c r="S112" i="61" s="1"/>
  <c r="U77" i="61"/>
  <c r="U78" i="61" s="1"/>
  <c r="U75" i="61"/>
  <c r="U76" i="61" s="1"/>
  <c r="T73" i="61"/>
  <c r="S119" i="61" l="1"/>
  <c r="S127" i="61"/>
  <c r="U73" i="61"/>
  <c r="S104" i="61"/>
  <c r="T104" i="61" s="1"/>
  <c r="S114" i="61"/>
  <c r="S118" i="61"/>
  <c r="S122" i="61"/>
  <c r="S130" i="61"/>
  <c r="I10" i="61"/>
  <c r="I11" i="61"/>
  <c r="I12" i="61"/>
  <c r="I13" i="61"/>
  <c r="I14" i="61"/>
  <c r="I15" i="61"/>
  <c r="I16" i="61"/>
  <c r="I17" i="61"/>
  <c r="I18" i="61"/>
  <c r="I19" i="61"/>
  <c r="I20" i="61"/>
  <c r="I21" i="61"/>
  <c r="I22" i="61"/>
  <c r="I23" i="61"/>
  <c r="I24" i="61"/>
  <c r="I25" i="61"/>
  <c r="I26" i="61"/>
  <c r="I27" i="61"/>
  <c r="I28" i="61"/>
  <c r="I29" i="61"/>
  <c r="I30" i="61"/>
  <c r="I31" i="61"/>
  <c r="I32" i="61"/>
  <c r="I9" i="61"/>
  <c r="S31" i="61"/>
  <c r="S63" i="61" s="1"/>
  <c r="S32" i="61"/>
  <c r="S64" i="61" s="1"/>
  <c r="V104" i="61" l="1"/>
  <c r="U104" i="61"/>
  <c r="U138" i="63"/>
  <c r="U139" i="63"/>
  <c r="U106" i="63"/>
  <c r="U107" i="63"/>
  <c r="U64" i="63"/>
  <c r="U65" i="63"/>
  <c r="U33" i="63"/>
  <c r="N112" i="68" l="1"/>
  <c r="L112" i="68"/>
  <c r="J112" i="68"/>
  <c r="H112" i="68"/>
  <c r="F112" i="68"/>
  <c r="D112" i="68"/>
  <c r="N40" i="68" l="1"/>
  <c r="L40" i="68"/>
  <c r="J40" i="68"/>
  <c r="H40" i="68"/>
  <c r="F40" i="68"/>
  <c r="D40" i="68"/>
  <c r="T134" i="68" l="1"/>
  <c r="T133" i="68"/>
  <c r="T132" i="68"/>
  <c r="T131" i="68"/>
  <c r="T130" i="68"/>
  <c r="T129" i="68"/>
  <c r="T128" i="68"/>
  <c r="T127" i="68"/>
  <c r="T126" i="68"/>
  <c r="T125" i="68"/>
  <c r="T124" i="68"/>
  <c r="T123" i="68"/>
  <c r="T122" i="68"/>
  <c r="T121" i="68"/>
  <c r="T120" i="68"/>
  <c r="T119" i="68"/>
  <c r="T118" i="68"/>
  <c r="T117" i="68"/>
  <c r="T116" i="68"/>
  <c r="T115" i="68"/>
  <c r="T114" i="68"/>
  <c r="T113" i="68"/>
  <c r="T103" i="68"/>
  <c r="T102" i="68"/>
  <c r="T101" i="68"/>
  <c r="T100" i="68"/>
  <c r="T99" i="68"/>
  <c r="T98" i="68"/>
  <c r="T97" i="68"/>
  <c r="T96" i="68"/>
  <c r="T95" i="68"/>
  <c r="T94" i="68"/>
  <c r="T93" i="68"/>
  <c r="T92" i="68"/>
  <c r="T91" i="68"/>
  <c r="T90" i="68"/>
  <c r="T89" i="68"/>
  <c r="T88" i="68"/>
  <c r="T87" i="68"/>
  <c r="T86" i="68"/>
  <c r="T85" i="68"/>
  <c r="T84" i="68"/>
  <c r="T83" i="68"/>
  <c r="T82" i="68"/>
  <c r="T81" i="68"/>
  <c r="U80" i="68"/>
  <c r="V80" i="68" s="1"/>
  <c r="U78" i="68"/>
  <c r="V78" i="68" s="1"/>
  <c r="U77" i="68"/>
  <c r="V77" i="68" s="1"/>
  <c r="U74" i="68"/>
  <c r="T62" i="68"/>
  <c r="T61" i="68"/>
  <c r="T60" i="68"/>
  <c r="T59" i="68"/>
  <c r="T58" i="68"/>
  <c r="T57" i="68"/>
  <c r="T56" i="68"/>
  <c r="T55" i="68"/>
  <c r="T54" i="68"/>
  <c r="T53" i="68"/>
  <c r="T52" i="68"/>
  <c r="T51" i="68"/>
  <c r="T50" i="68"/>
  <c r="T49" i="68"/>
  <c r="T48" i="68"/>
  <c r="T47" i="68"/>
  <c r="T46" i="68"/>
  <c r="T45" i="68"/>
  <c r="T44" i="68"/>
  <c r="T43" i="68"/>
  <c r="T42" i="68"/>
  <c r="T41" i="68"/>
  <c r="T31" i="68"/>
  <c r="T30" i="68"/>
  <c r="T29" i="68"/>
  <c r="T28" i="68"/>
  <c r="T27" i="68"/>
  <c r="T26" i="68"/>
  <c r="T25" i="68"/>
  <c r="T24" i="68"/>
  <c r="T23" i="68"/>
  <c r="T22" i="68"/>
  <c r="T21" i="68"/>
  <c r="T20" i="68"/>
  <c r="T19" i="68"/>
  <c r="T18" i="68"/>
  <c r="T17" i="68"/>
  <c r="T16" i="68"/>
  <c r="T15" i="68"/>
  <c r="T14" i="68"/>
  <c r="T13" i="68"/>
  <c r="T12" i="68"/>
  <c r="T11" i="68"/>
  <c r="T10" i="68"/>
  <c r="T9" i="68"/>
  <c r="U8" i="68"/>
  <c r="V8" i="68" s="1"/>
  <c r="U6" i="68"/>
  <c r="V6" i="68" s="1"/>
  <c r="U5" i="68"/>
  <c r="V5" i="68" s="1"/>
  <c r="U2" i="68"/>
  <c r="V2" i="68" s="1"/>
  <c r="R62" i="67"/>
  <c r="R61" i="67"/>
  <c r="R60" i="67"/>
  <c r="R59" i="67"/>
  <c r="R58" i="67"/>
  <c r="R57" i="67"/>
  <c r="R56" i="67"/>
  <c r="R55" i="67"/>
  <c r="R54" i="67"/>
  <c r="R53" i="67"/>
  <c r="R52" i="67"/>
  <c r="R51" i="67"/>
  <c r="R50" i="67"/>
  <c r="R49" i="67"/>
  <c r="R48" i="67"/>
  <c r="R47" i="67"/>
  <c r="R46" i="67"/>
  <c r="R45" i="67"/>
  <c r="R44" i="67"/>
  <c r="R43" i="67"/>
  <c r="R42" i="67"/>
  <c r="R41" i="67"/>
  <c r="R31" i="67"/>
  <c r="R30" i="67"/>
  <c r="R29" i="67"/>
  <c r="R28" i="67"/>
  <c r="R27" i="67"/>
  <c r="R26" i="67"/>
  <c r="R25" i="67"/>
  <c r="R24" i="67"/>
  <c r="R23" i="67"/>
  <c r="R22" i="67"/>
  <c r="R21" i="67"/>
  <c r="R20" i="67"/>
  <c r="R19" i="67"/>
  <c r="R18" i="67"/>
  <c r="R17" i="67"/>
  <c r="R16" i="67"/>
  <c r="R15" i="67"/>
  <c r="R14" i="67"/>
  <c r="R13" i="67"/>
  <c r="R12" i="67"/>
  <c r="R11" i="67"/>
  <c r="R10" i="67"/>
  <c r="R9" i="67"/>
  <c r="S8" i="67"/>
  <c r="T8" i="67" s="1"/>
  <c r="S6" i="67"/>
  <c r="T6" i="67" s="1"/>
  <c r="S5" i="67"/>
  <c r="T5" i="67" s="1"/>
  <c r="S2" i="67"/>
  <c r="F11" i="66"/>
  <c r="F12" i="66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10" i="66"/>
  <c r="R134" i="67"/>
  <c r="R133" i="67"/>
  <c r="R132" i="67"/>
  <c r="R131" i="67"/>
  <c r="R130" i="67"/>
  <c r="R129" i="67"/>
  <c r="R128" i="67"/>
  <c r="R127" i="67"/>
  <c r="R126" i="67"/>
  <c r="R125" i="67"/>
  <c r="R124" i="67"/>
  <c r="R123" i="67"/>
  <c r="R122" i="67"/>
  <c r="R121" i="67"/>
  <c r="R120" i="67"/>
  <c r="R119" i="67"/>
  <c r="R118" i="67"/>
  <c r="R117" i="67"/>
  <c r="R116" i="67"/>
  <c r="R115" i="67"/>
  <c r="R114" i="67"/>
  <c r="R113" i="67"/>
  <c r="R103" i="67"/>
  <c r="R102" i="67"/>
  <c r="R101" i="67"/>
  <c r="R100" i="67"/>
  <c r="R99" i="67"/>
  <c r="R98" i="67"/>
  <c r="R97" i="67"/>
  <c r="R96" i="67"/>
  <c r="R95" i="67"/>
  <c r="R94" i="67"/>
  <c r="R93" i="67"/>
  <c r="R92" i="67"/>
  <c r="R91" i="67"/>
  <c r="R90" i="67"/>
  <c r="R89" i="67"/>
  <c r="R88" i="67"/>
  <c r="R87" i="67"/>
  <c r="R86" i="67"/>
  <c r="R85" i="67"/>
  <c r="R84" i="67"/>
  <c r="R83" i="67"/>
  <c r="R82" i="67"/>
  <c r="R81" i="67"/>
  <c r="S74" i="67"/>
  <c r="T113" i="67" s="1"/>
  <c r="S14" i="67" l="1"/>
  <c r="S20" i="67"/>
  <c r="S29" i="67"/>
  <c r="V41" i="67"/>
  <c r="S44" i="67"/>
  <c r="U47" i="67"/>
  <c r="V49" i="67"/>
  <c r="S52" i="67"/>
  <c r="V54" i="67"/>
  <c r="V57" i="67"/>
  <c r="S60" i="67"/>
  <c r="U127" i="68"/>
  <c r="Z113" i="68"/>
  <c r="Z117" i="68"/>
  <c r="Z121" i="68"/>
  <c r="Z125" i="68"/>
  <c r="Z129" i="68"/>
  <c r="Z133" i="68"/>
  <c r="Z118" i="68"/>
  <c r="Z122" i="68"/>
  <c r="Z130" i="68"/>
  <c r="Z119" i="68"/>
  <c r="Z131" i="68"/>
  <c r="Z116" i="68"/>
  <c r="Z120" i="68"/>
  <c r="Z124" i="68"/>
  <c r="Z128" i="68"/>
  <c r="Z132" i="68"/>
  <c r="Z114" i="68"/>
  <c r="Z126" i="68"/>
  <c r="Z134" i="68"/>
  <c r="Z115" i="68"/>
  <c r="Z123" i="68"/>
  <c r="Z127" i="68"/>
  <c r="Z41" i="68"/>
  <c r="Z45" i="68"/>
  <c r="Z49" i="68"/>
  <c r="Z53" i="68"/>
  <c r="Z57" i="68"/>
  <c r="Z61" i="68"/>
  <c r="Z46" i="68"/>
  <c r="Z58" i="68"/>
  <c r="Z47" i="68"/>
  <c r="Z55" i="68"/>
  <c r="V41" i="68"/>
  <c r="Z44" i="68"/>
  <c r="Z48" i="68"/>
  <c r="Z52" i="68"/>
  <c r="Z56" i="68"/>
  <c r="Z60" i="68"/>
  <c r="U41" i="68"/>
  <c r="Z42" i="68"/>
  <c r="Z50" i="68"/>
  <c r="Z54" i="68"/>
  <c r="Z62" i="68"/>
  <c r="Z43" i="68"/>
  <c r="Z51" i="68"/>
  <c r="Z59" i="68"/>
  <c r="S9" i="67"/>
  <c r="S12" i="67"/>
  <c r="S17" i="67"/>
  <c r="S24" i="67"/>
  <c r="S30" i="67"/>
  <c r="U41" i="67"/>
  <c r="V43" i="67"/>
  <c r="W44" i="67"/>
  <c r="S46" i="67"/>
  <c r="V48" i="67"/>
  <c r="U49" i="67"/>
  <c r="V51" i="67"/>
  <c r="W52" i="67"/>
  <c r="S54" i="67"/>
  <c r="V56" i="67"/>
  <c r="U57" i="67"/>
  <c r="V59" i="67"/>
  <c r="W60" i="67"/>
  <c r="S62" i="67"/>
  <c r="U21" i="68"/>
  <c r="W45" i="68"/>
  <c r="S13" i="67"/>
  <c r="S16" i="67"/>
  <c r="S22" i="67"/>
  <c r="S25" i="67"/>
  <c r="S42" i="67"/>
  <c r="V44" i="67"/>
  <c r="U45" i="67"/>
  <c r="V47" i="67"/>
  <c r="W48" i="67"/>
  <c r="S50" i="67"/>
  <c r="V52" i="67"/>
  <c r="U53" i="67"/>
  <c r="V55" i="67"/>
  <c r="W56" i="67"/>
  <c r="S58" i="67"/>
  <c r="V60" i="67"/>
  <c r="U61" i="67"/>
  <c r="U16" i="68"/>
  <c r="Y42" i="68"/>
  <c r="X44" i="68"/>
  <c r="V49" i="68"/>
  <c r="S11" i="67"/>
  <c r="S26" i="67"/>
  <c r="W42" i="67"/>
  <c r="V46" i="67"/>
  <c r="W50" i="67"/>
  <c r="U55" i="67"/>
  <c r="W58" i="67"/>
  <c r="V62" i="67"/>
  <c r="S53" i="67"/>
  <c r="U13" i="68"/>
  <c r="U24" i="68"/>
  <c r="V47" i="68"/>
  <c r="X53" i="68"/>
  <c r="V43" i="68"/>
  <c r="X50" i="68"/>
  <c r="S10" i="67"/>
  <c r="S15" i="67"/>
  <c r="S18" i="67"/>
  <c r="S21" i="67"/>
  <c r="S28" i="67"/>
  <c r="V42" i="67"/>
  <c r="U43" i="67"/>
  <c r="V45" i="67"/>
  <c r="W46" i="67"/>
  <c r="S48" i="67"/>
  <c r="V50" i="67"/>
  <c r="U51" i="67"/>
  <c r="V53" i="67"/>
  <c r="W54" i="67"/>
  <c r="S56" i="67"/>
  <c r="V58" i="67"/>
  <c r="U59" i="67"/>
  <c r="V61" i="67"/>
  <c r="W62" i="67"/>
  <c r="U29" i="68"/>
  <c r="Y54" i="68"/>
  <c r="Y58" i="68"/>
  <c r="V59" i="68"/>
  <c r="X60" i="68"/>
  <c r="W61" i="68"/>
  <c r="U87" i="68"/>
  <c r="V113" i="68"/>
  <c r="X118" i="68"/>
  <c r="Y125" i="68"/>
  <c r="U129" i="68"/>
  <c r="U133" i="68"/>
  <c r="U14" i="68"/>
  <c r="U22" i="68"/>
  <c r="U30" i="68"/>
  <c r="U42" i="68"/>
  <c r="W47" i="68"/>
  <c r="X51" i="68"/>
  <c r="V53" i="68"/>
  <c r="X57" i="68"/>
  <c r="Y60" i="68"/>
  <c r="V74" i="68"/>
  <c r="U97" i="68"/>
  <c r="U101" i="68"/>
  <c r="Y113" i="68"/>
  <c r="X115" i="68"/>
  <c r="X117" i="68"/>
  <c r="X119" i="68"/>
  <c r="W122" i="68"/>
  <c r="V126" i="68"/>
  <c r="Y133" i="68"/>
  <c r="U9" i="68"/>
  <c r="U12" i="68"/>
  <c r="U17" i="68"/>
  <c r="U20" i="68"/>
  <c r="U25" i="68"/>
  <c r="U28" i="68"/>
  <c r="X42" i="68"/>
  <c r="X45" i="68"/>
  <c r="Y46" i="68"/>
  <c r="X48" i="68"/>
  <c r="Y50" i="68"/>
  <c r="V51" i="68"/>
  <c r="X52" i="68"/>
  <c r="W53" i="68"/>
  <c r="V55" i="68"/>
  <c r="V57" i="68"/>
  <c r="X58" i="68"/>
  <c r="X61" i="68"/>
  <c r="Y62" i="68"/>
  <c r="U95" i="68"/>
  <c r="V115" i="68"/>
  <c r="U117" i="68"/>
  <c r="U119" i="68"/>
  <c r="X121" i="68"/>
  <c r="X123" i="68"/>
  <c r="X127" i="68"/>
  <c r="W128" i="68"/>
  <c r="W130" i="68"/>
  <c r="W132" i="68"/>
  <c r="V134" i="68"/>
  <c r="U103" i="68"/>
  <c r="X114" i="68"/>
  <c r="V122" i="68"/>
  <c r="V124" i="68"/>
  <c r="Y127" i="68"/>
  <c r="Y131" i="68"/>
  <c r="U11" i="68"/>
  <c r="U19" i="68"/>
  <c r="U27" i="68"/>
  <c r="X41" i="68"/>
  <c r="W43" i="68"/>
  <c r="Y44" i="68"/>
  <c r="W49" i="68"/>
  <c r="U52" i="68"/>
  <c r="X55" i="68"/>
  <c r="U58" i="68"/>
  <c r="W59" i="68"/>
  <c r="U81" i="68"/>
  <c r="U85" i="68"/>
  <c r="U91" i="68"/>
  <c r="W120" i="68"/>
  <c r="W124" i="68"/>
  <c r="V130" i="68"/>
  <c r="V132" i="68"/>
  <c r="U10" i="68"/>
  <c r="U15" i="68"/>
  <c r="U18" i="68"/>
  <c r="U23" i="68"/>
  <c r="U26" i="68"/>
  <c r="U31" i="68"/>
  <c r="W41" i="68"/>
  <c r="X43" i="68"/>
  <c r="U44" i="68"/>
  <c r="V45" i="68"/>
  <c r="X47" i="68"/>
  <c r="X49" i="68"/>
  <c r="U50" i="68"/>
  <c r="W51" i="68"/>
  <c r="Y52" i="68"/>
  <c r="W55" i="68"/>
  <c r="W57" i="68"/>
  <c r="X59" i="68"/>
  <c r="U60" i="68"/>
  <c r="V61" i="68"/>
  <c r="U83" i="68"/>
  <c r="U89" i="68"/>
  <c r="U93" i="68"/>
  <c r="U99" i="68"/>
  <c r="U113" i="68"/>
  <c r="W114" i="68"/>
  <c r="Y115" i="68"/>
  <c r="Y117" i="68"/>
  <c r="Y119" i="68"/>
  <c r="U121" i="68"/>
  <c r="Y123" i="68"/>
  <c r="U125" i="68"/>
  <c r="X129" i="68"/>
  <c r="X131" i="68"/>
  <c r="W56" i="68"/>
  <c r="V56" i="68"/>
  <c r="W46" i="68"/>
  <c r="V46" i="68"/>
  <c r="U48" i="68"/>
  <c r="W54" i="68"/>
  <c r="V54" i="68"/>
  <c r="U56" i="68"/>
  <c r="W62" i="68"/>
  <c r="V62" i="68"/>
  <c r="V116" i="68"/>
  <c r="Y116" i="68"/>
  <c r="U116" i="68"/>
  <c r="W118" i="68"/>
  <c r="W44" i="68"/>
  <c r="V44" i="68"/>
  <c r="U46" i="68"/>
  <c r="W52" i="68"/>
  <c r="V52" i="68"/>
  <c r="U54" i="68"/>
  <c r="X56" i="68"/>
  <c r="W60" i="68"/>
  <c r="V60" i="68"/>
  <c r="U62" i="68"/>
  <c r="U102" i="68"/>
  <c r="U100" i="68"/>
  <c r="U98" i="68"/>
  <c r="U96" i="68"/>
  <c r="U94" i="68"/>
  <c r="U92" i="68"/>
  <c r="U90" i="68"/>
  <c r="U88" i="68"/>
  <c r="U86" i="68"/>
  <c r="U84" i="68"/>
  <c r="U82" i="68"/>
  <c r="Y61" i="68"/>
  <c r="U61" i="68"/>
  <c r="Y59" i="68"/>
  <c r="U59" i="68"/>
  <c r="Y57" i="68"/>
  <c r="U57" i="68"/>
  <c r="Y55" i="68"/>
  <c r="U55" i="68"/>
  <c r="Y53" i="68"/>
  <c r="U53" i="68"/>
  <c r="Y51" i="68"/>
  <c r="U51" i="68"/>
  <c r="Y49" i="68"/>
  <c r="U49" i="68"/>
  <c r="Y47" i="68"/>
  <c r="U47" i="68"/>
  <c r="Y45" i="68"/>
  <c r="U45" i="68"/>
  <c r="Y43" i="68"/>
  <c r="U43" i="68"/>
  <c r="Y41" i="68"/>
  <c r="V133" i="68"/>
  <c r="V131" i="68"/>
  <c r="V129" i="68"/>
  <c r="V127" i="68"/>
  <c r="V125" i="68"/>
  <c r="V123" i="68"/>
  <c r="V121" i="68"/>
  <c r="V119" i="68"/>
  <c r="X113" i="68"/>
  <c r="V114" i="68"/>
  <c r="Y114" i="68"/>
  <c r="U114" i="68"/>
  <c r="U115" i="68"/>
  <c r="W116" i="68"/>
  <c r="V117" i="68"/>
  <c r="V120" i="68"/>
  <c r="Y121" i="68"/>
  <c r="U123" i="68"/>
  <c r="X125" i="68"/>
  <c r="W126" i="68"/>
  <c r="V128" i="68"/>
  <c r="Y129" i="68"/>
  <c r="U131" i="68"/>
  <c r="X133" i="68"/>
  <c r="W134" i="68"/>
  <c r="W48" i="68"/>
  <c r="V48" i="68"/>
  <c r="V118" i="68"/>
  <c r="Y118" i="68"/>
  <c r="U118" i="68"/>
  <c r="W42" i="68"/>
  <c r="V42" i="68"/>
  <c r="X46" i="68"/>
  <c r="Y48" i="68"/>
  <c r="W50" i="68"/>
  <c r="V50" i="68"/>
  <c r="X54" i="68"/>
  <c r="Y56" i="68"/>
  <c r="W58" i="68"/>
  <c r="V58" i="68"/>
  <c r="X62" i="68"/>
  <c r="X116" i="68"/>
  <c r="X120" i="68"/>
  <c r="X122" i="68"/>
  <c r="X124" i="68"/>
  <c r="X126" i="68"/>
  <c r="X128" i="68"/>
  <c r="X130" i="68"/>
  <c r="X132" i="68"/>
  <c r="X134" i="68"/>
  <c r="W113" i="68"/>
  <c r="W115" i="68"/>
  <c r="W117" i="68"/>
  <c r="W119" i="68"/>
  <c r="U120" i="68"/>
  <c r="Y120" i="68"/>
  <c r="W121" i="68"/>
  <c r="U122" i="68"/>
  <c r="Y122" i="68"/>
  <c r="W123" i="68"/>
  <c r="U124" i="68"/>
  <c r="Y124" i="68"/>
  <c r="W125" i="68"/>
  <c r="U126" i="68"/>
  <c r="Y126" i="68"/>
  <c r="W127" i="68"/>
  <c r="U128" i="68"/>
  <c r="Y128" i="68"/>
  <c r="W129" i="68"/>
  <c r="U130" i="68"/>
  <c r="Y130" i="68"/>
  <c r="W131" i="68"/>
  <c r="U132" i="68"/>
  <c r="Y132" i="68"/>
  <c r="W133" i="68"/>
  <c r="U134" i="68"/>
  <c r="Y134" i="68"/>
  <c r="S19" i="67"/>
  <c r="S23" i="67"/>
  <c r="S27" i="67"/>
  <c r="S31" i="67"/>
  <c r="S41" i="67"/>
  <c r="W41" i="67"/>
  <c r="U42" i="67"/>
  <c r="S43" i="67"/>
  <c r="W43" i="67"/>
  <c r="U44" i="67"/>
  <c r="S45" i="67"/>
  <c r="W45" i="67"/>
  <c r="U46" i="67"/>
  <c r="S47" i="67"/>
  <c r="W47" i="67"/>
  <c r="U48" i="67"/>
  <c r="S49" i="67"/>
  <c r="W49" i="67"/>
  <c r="U50" i="67"/>
  <c r="S51" i="67"/>
  <c r="W51" i="67"/>
  <c r="U52" i="67"/>
  <c r="W53" i="67"/>
  <c r="U54" i="67"/>
  <c r="S55" i="67"/>
  <c r="W55" i="67"/>
  <c r="U56" i="67"/>
  <c r="S57" i="67"/>
  <c r="W57" i="67"/>
  <c r="U58" i="67"/>
  <c r="S59" i="67"/>
  <c r="W59" i="67"/>
  <c r="U60" i="67"/>
  <c r="S61" i="67"/>
  <c r="W61" i="67"/>
  <c r="U62" i="67"/>
  <c r="T2" i="67"/>
  <c r="T41" i="67"/>
  <c r="T43" i="67"/>
  <c r="T45" i="67"/>
  <c r="T47" i="67"/>
  <c r="T49" i="67"/>
  <c r="T51" i="67"/>
  <c r="T53" i="67"/>
  <c r="T55" i="67"/>
  <c r="T57" i="67"/>
  <c r="T59" i="67"/>
  <c r="T61" i="67"/>
  <c r="T42" i="67"/>
  <c r="T44" i="67"/>
  <c r="T46" i="67"/>
  <c r="T48" i="67"/>
  <c r="T50" i="67"/>
  <c r="T52" i="67"/>
  <c r="T54" i="67"/>
  <c r="T56" i="67"/>
  <c r="T58" i="67"/>
  <c r="T60" i="67"/>
  <c r="T62" i="67"/>
  <c r="S113" i="67"/>
  <c r="S127" i="67"/>
  <c r="S119" i="67"/>
  <c r="U134" i="67"/>
  <c r="U132" i="67"/>
  <c r="U130" i="67"/>
  <c r="U126" i="67"/>
  <c r="S133" i="67"/>
  <c r="S129" i="67"/>
  <c r="S125" i="67"/>
  <c r="S121" i="67"/>
  <c r="S117" i="67"/>
  <c r="W134" i="67"/>
  <c r="W133" i="67"/>
  <c r="W132" i="67"/>
  <c r="W131" i="67"/>
  <c r="W130" i="67"/>
  <c r="W129" i="67"/>
  <c r="W128" i="67"/>
  <c r="W127" i="67"/>
  <c r="W126" i="67"/>
  <c r="W125" i="67"/>
  <c r="W124" i="67"/>
  <c r="W123" i="67"/>
  <c r="W122" i="67"/>
  <c r="W121" i="67"/>
  <c r="W120" i="67"/>
  <c r="W119" i="67"/>
  <c r="W118" i="67"/>
  <c r="W117" i="67"/>
  <c r="W116" i="67"/>
  <c r="W115" i="67"/>
  <c r="W114" i="67"/>
  <c r="W113" i="67"/>
  <c r="S132" i="67"/>
  <c r="S128" i="67"/>
  <c r="S124" i="67"/>
  <c r="S120" i="67"/>
  <c r="S116" i="67"/>
  <c r="V134" i="67"/>
  <c r="V133" i="67"/>
  <c r="V132" i="67"/>
  <c r="V131" i="67"/>
  <c r="V130" i="67"/>
  <c r="V129" i="67"/>
  <c r="V128" i="67"/>
  <c r="V127" i="67"/>
  <c r="V126" i="67"/>
  <c r="V125" i="67"/>
  <c r="V124" i="67"/>
  <c r="V123" i="67"/>
  <c r="V122" i="67"/>
  <c r="V121" i="67"/>
  <c r="V120" i="67"/>
  <c r="V119" i="67"/>
  <c r="V118" i="67"/>
  <c r="V117" i="67"/>
  <c r="V116" i="67"/>
  <c r="V115" i="67"/>
  <c r="V114" i="67"/>
  <c r="V113" i="67"/>
  <c r="S131" i="67"/>
  <c r="S123" i="67"/>
  <c r="S115" i="67"/>
  <c r="U133" i="67"/>
  <c r="U131" i="67"/>
  <c r="U129" i="67"/>
  <c r="U128" i="67"/>
  <c r="U127" i="67"/>
  <c r="U125" i="67"/>
  <c r="U124" i="67"/>
  <c r="U123" i="67"/>
  <c r="U122" i="67"/>
  <c r="U121" i="67"/>
  <c r="U120" i="67"/>
  <c r="U119" i="67"/>
  <c r="U118" i="67"/>
  <c r="U117" i="67"/>
  <c r="U116" i="67"/>
  <c r="U115" i="67"/>
  <c r="U114" i="67"/>
  <c r="U113" i="67"/>
  <c r="S134" i="67"/>
  <c r="S130" i="67"/>
  <c r="S126" i="67"/>
  <c r="S122" i="67"/>
  <c r="S118" i="67"/>
  <c r="S114" i="67"/>
  <c r="T134" i="67"/>
  <c r="T133" i="67"/>
  <c r="T132" i="67"/>
  <c r="T131" i="67"/>
  <c r="T130" i="67"/>
  <c r="T129" i="67"/>
  <c r="T128" i="67"/>
  <c r="T127" i="67"/>
  <c r="T126" i="67"/>
  <c r="T125" i="67"/>
  <c r="T124" i="67"/>
  <c r="T123" i="67"/>
  <c r="T122" i="67"/>
  <c r="T121" i="67"/>
  <c r="T120" i="67"/>
  <c r="T119" i="67"/>
  <c r="T118" i="67"/>
  <c r="T117" i="67"/>
  <c r="T116" i="67"/>
  <c r="T115" i="67"/>
  <c r="T114" i="67"/>
  <c r="S88" i="67"/>
  <c r="S96" i="67"/>
  <c r="S99" i="67"/>
  <c r="S103" i="67"/>
  <c r="S83" i="67"/>
  <c r="S87" i="67"/>
  <c r="S95" i="67"/>
  <c r="S98" i="67"/>
  <c r="S102" i="67"/>
  <c r="S82" i="67"/>
  <c r="S86" i="67"/>
  <c r="S90" i="67"/>
  <c r="S94" i="67"/>
  <c r="S101" i="67"/>
  <c r="S81" i="67"/>
  <c r="S85" i="67"/>
  <c r="S89" i="67"/>
  <c r="S93" i="67"/>
  <c r="S100" i="67"/>
  <c r="S84" i="67"/>
  <c r="S92" i="67"/>
  <c r="S91" i="67"/>
  <c r="S97" i="67"/>
  <c r="R74" i="67" s="1"/>
  <c r="S78" i="67"/>
  <c r="T78" i="67" s="1"/>
  <c r="S77" i="67"/>
  <c r="T77" i="67" s="1"/>
  <c r="S80" i="67"/>
  <c r="T80" i="67" s="1"/>
  <c r="T74" i="67"/>
  <c r="E43" i="66"/>
  <c r="F43" i="66" s="1"/>
  <c r="E44" i="66"/>
  <c r="F44" i="66" s="1"/>
  <c r="E45" i="66"/>
  <c r="F45" i="66" s="1"/>
  <c r="E46" i="66"/>
  <c r="F46" i="66" s="1"/>
  <c r="E47" i="66"/>
  <c r="F47" i="66" s="1"/>
  <c r="E48" i="66"/>
  <c r="F48" i="66" s="1"/>
  <c r="E49" i="66"/>
  <c r="F49" i="66" s="1"/>
  <c r="E50" i="66"/>
  <c r="F50" i="66" s="1"/>
  <c r="E51" i="66"/>
  <c r="F51" i="66" s="1"/>
  <c r="E52" i="66"/>
  <c r="F52" i="66" s="1"/>
  <c r="E53" i="66"/>
  <c r="F53" i="66" s="1"/>
  <c r="E54" i="66"/>
  <c r="F54" i="66" s="1"/>
  <c r="E55" i="66"/>
  <c r="F55" i="66" s="1"/>
  <c r="E56" i="66"/>
  <c r="F56" i="66" s="1"/>
  <c r="E57" i="66"/>
  <c r="F57" i="66" s="1"/>
  <c r="E58" i="66"/>
  <c r="F58" i="66" s="1"/>
  <c r="E59" i="66"/>
  <c r="F59" i="66" s="1"/>
  <c r="E60" i="66"/>
  <c r="F60" i="66" s="1"/>
  <c r="E61" i="66"/>
  <c r="F61" i="66" s="1"/>
  <c r="E62" i="66"/>
  <c r="F62" i="66" s="1"/>
  <c r="E63" i="66"/>
  <c r="F63" i="66" s="1"/>
  <c r="E64" i="66"/>
  <c r="F64" i="66" s="1"/>
  <c r="E65" i="66"/>
  <c r="F65" i="66" s="1"/>
  <c r="E42" i="66"/>
  <c r="F42" i="66" s="1"/>
  <c r="U63" i="66"/>
  <c r="U62" i="66"/>
  <c r="U61" i="66"/>
  <c r="U60" i="66"/>
  <c r="U59" i="66"/>
  <c r="U58" i="66"/>
  <c r="U57" i="66"/>
  <c r="U56" i="66"/>
  <c r="U55" i="66"/>
  <c r="U54" i="66"/>
  <c r="U53" i="66"/>
  <c r="U52" i="66"/>
  <c r="U51" i="66"/>
  <c r="U50" i="66"/>
  <c r="U49" i="66"/>
  <c r="U48" i="66"/>
  <c r="U47" i="66"/>
  <c r="U46" i="66"/>
  <c r="U45" i="66"/>
  <c r="U44" i="66"/>
  <c r="U43" i="66"/>
  <c r="U42" i="66"/>
  <c r="U32" i="66"/>
  <c r="U31" i="66"/>
  <c r="U30" i="66"/>
  <c r="U29" i="66"/>
  <c r="U28" i="66"/>
  <c r="U27" i="66"/>
  <c r="U26" i="66"/>
  <c r="U25" i="66"/>
  <c r="U24" i="66"/>
  <c r="U23" i="66"/>
  <c r="U22" i="66"/>
  <c r="U21" i="66"/>
  <c r="U20" i="66"/>
  <c r="U19" i="66"/>
  <c r="U18" i="66"/>
  <c r="U17" i="66"/>
  <c r="U16" i="66"/>
  <c r="U15" i="66"/>
  <c r="U14" i="66"/>
  <c r="U13" i="66"/>
  <c r="U12" i="66"/>
  <c r="U11" i="66"/>
  <c r="U10" i="66"/>
  <c r="V6" i="66"/>
  <c r="W6" i="66" s="1"/>
  <c r="V2" i="66"/>
  <c r="V42" i="66" s="1"/>
  <c r="G107" i="63"/>
  <c r="V81" i="63" s="1"/>
  <c r="W81" i="63" s="1"/>
  <c r="G106" i="63"/>
  <c r="V80" i="63" s="1"/>
  <c r="W80" i="63" s="1"/>
  <c r="G105" i="63"/>
  <c r="V79" i="63" s="1"/>
  <c r="W79" i="63" s="1"/>
  <c r="G104" i="63"/>
  <c r="G103" i="63"/>
  <c r="G102" i="63"/>
  <c r="G101" i="63"/>
  <c r="G100" i="63"/>
  <c r="G99" i="63"/>
  <c r="G98" i="63"/>
  <c r="G97" i="63"/>
  <c r="G96" i="63"/>
  <c r="G95" i="63"/>
  <c r="G94" i="63"/>
  <c r="G93" i="63"/>
  <c r="G92" i="63"/>
  <c r="G91" i="63"/>
  <c r="G90" i="63"/>
  <c r="G89" i="63"/>
  <c r="G88" i="63"/>
  <c r="G87" i="63"/>
  <c r="G86" i="63"/>
  <c r="G85" i="63"/>
  <c r="G84" i="63"/>
  <c r="G11" i="63"/>
  <c r="G12" i="63"/>
  <c r="G13" i="63"/>
  <c r="G14" i="63"/>
  <c r="G15" i="63"/>
  <c r="G16" i="63"/>
  <c r="G17" i="63"/>
  <c r="G18" i="63"/>
  <c r="G19" i="63"/>
  <c r="G21" i="63"/>
  <c r="G22" i="63"/>
  <c r="G23" i="63"/>
  <c r="G24" i="63"/>
  <c r="G25" i="63"/>
  <c r="G26" i="63"/>
  <c r="G27" i="63"/>
  <c r="G28" i="63"/>
  <c r="G29" i="63"/>
  <c r="G30" i="63"/>
  <c r="G31" i="63"/>
  <c r="G32" i="63"/>
  <c r="G33" i="63"/>
  <c r="G10" i="63"/>
  <c r="G33" i="62"/>
  <c r="T74" i="68" l="1"/>
  <c r="V29" i="66"/>
  <c r="V25" i="66"/>
  <c r="V17" i="66"/>
  <c r="V10" i="66"/>
  <c r="V13" i="66"/>
  <c r="V21" i="66"/>
  <c r="R2" i="67"/>
  <c r="T2" i="68"/>
  <c r="V32" i="66"/>
  <c r="V28" i="66"/>
  <c r="V24" i="66"/>
  <c r="V20" i="66"/>
  <c r="V16" i="66"/>
  <c r="V12" i="66"/>
  <c r="V31" i="66"/>
  <c r="V27" i="66"/>
  <c r="V23" i="66"/>
  <c r="V19" i="66"/>
  <c r="V15" i="66"/>
  <c r="V11" i="66"/>
  <c r="V30" i="66"/>
  <c r="V26" i="66"/>
  <c r="V22" i="66"/>
  <c r="V18" i="66"/>
  <c r="V14" i="66"/>
  <c r="V5" i="66"/>
  <c r="W5" i="66" s="1"/>
  <c r="V7" i="66"/>
  <c r="W7" i="66" s="1"/>
  <c r="V45" i="66"/>
  <c r="V53" i="66"/>
  <c r="V57" i="66"/>
  <c r="V46" i="66"/>
  <c r="V50" i="66"/>
  <c r="V54" i="66"/>
  <c r="V62" i="66"/>
  <c r="V49" i="66"/>
  <c r="V61" i="66"/>
  <c r="V43" i="66"/>
  <c r="V47" i="66"/>
  <c r="V51" i="66"/>
  <c r="V55" i="66"/>
  <c r="V59" i="66"/>
  <c r="V63" i="66"/>
  <c r="V44" i="66"/>
  <c r="V48" i="66"/>
  <c r="V52" i="66"/>
  <c r="V56" i="66"/>
  <c r="V60" i="66"/>
  <c r="V58" i="66"/>
  <c r="W2" i="66"/>
  <c r="U137" i="63"/>
  <c r="U136" i="63"/>
  <c r="U135" i="63"/>
  <c r="U134" i="63"/>
  <c r="U133" i="63"/>
  <c r="U132" i="63"/>
  <c r="U131" i="63"/>
  <c r="U130" i="63"/>
  <c r="U129" i="63"/>
  <c r="U128" i="63"/>
  <c r="U127" i="63"/>
  <c r="U126" i="63"/>
  <c r="U125" i="63"/>
  <c r="U124" i="63"/>
  <c r="U123" i="63"/>
  <c r="U122" i="63"/>
  <c r="U121" i="63"/>
  <c r="U120" i="63"/>
  <c r="U119" i="63"/>
  <c r="U118" i="63"/>
  <c r="U117" i="63"/>
  <c r="U116" i="63"/>
  <c r="F138" i="63"/>
  <c r="H138" i="63" s="1"/>
  <c r="U105" i="63"/>
  <c r="F137" i="63"/>
  <c r="H137" i="63" s="1"/>
  <c r="U104" i="63"/>
  <c r="F136" i="63"/>
  <c r="H136" i="63" s="1"/>
  <c r="U103" i="63"/>
  <c r="F135" i="63"/>
  <c r="H135" i="63" s="1"/>
  <c r="U102" i="63"/>
  <c r="F134" i="63"/>
  <c r="H134" i="63" s="1"/>
  <c r="U101" i="63"/>
  <c r="F133" i="63"/>
  <c r="H133" i="63" s="1"/>
  <c r="U100" i="63"/>
  <c r="F132" i="63"/>
  <c r="H132" i="63" s="1"/>
  <c r="U99" i="63"/>
  <c r="F131" i="63"/>
  <c r="H131" i="63" s="1"/>
  <c r="U98" i="63"/>
  <c r="F130" i="63"/>
  <c r="H130" i="63" s="1"/>
  <c r="U97" i="63"/>
  <c r="F129" i="63"/>
  <c r="H129" i="63" s="1"/>
  <c r="U96" i="63"/>
  <c r="F128" i="63"/>
  <c r="H128" i="63" s="1"/>
  <c r="U95" i="63"/>
  <c r="F127" i="63"/>
  <c r="H127" i="63" s="1"/>
  <c r="U94" i="63"/>
  <c r="F126" i="63"/>
  <c r="H126" i="63" s="1"/>
  <c r="U93" i="63"/>
  <c r="F125" i="63"/>
  <c r="H125" i="63" s="1"/>
  <c r="U92" i="63"/>
  <c r="F124" i="63"/>
  <c r="H124" i="63" s="1"/>
  <c r="U91" i="63"/>
  <c r="F123" i="63"/>
  <c r="H123" i="63" s="1"/>
  <c r="U90" i="63"/>
  <c r="F122" i="63"/>
  <c r="H122" i="63" s="1"/>
  <c r="U89" i="63"/>
  <c r="F121" i="63"/>
  <c r="H121" i="63" s="1"/>
  <c r="U88" i="63"/>
  <c r="F120" i="63"/>
  <c r="H120" i="63" s="1"/>
  <c r="U87" i="63"/>
  <c r="F119" i="63"/>
  <c r="H119" i="63" s="1"/>
  <c r="U86" i="63"/>
  <c r="F118" i="63"/>
  <c r="H118" i="63" s="1"/>
  <c r="U85" i="63"/>
  <c r="F117" i="63"/>
  <c r="H117" i="63" s="1"/>
  <c r="U84" i="63"/>
  <c r="F116" i="63"/>
  <c r="H116" i="63" s="1"/>
  <c r="V76" i="63"/>
  <c r="U63" i="63"/>
  <c r="U62" i="63"/>
  <c r="U61" i="63"/>
  <c r="U60" i="63"/>
  <c r="U59" i="63"/>
  <c r="U58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U42" i="63"/>
  <c r="F65" i="63"/>
  <c r="H65" i="63" s="1"/>
  <c r="U32" i="63"/>
  <c r="V6" i="63"/>
  <c r="U31" i="63"/>
  <c r="F63" i="63"/>
  <c r="H63" i="63" s="1"/>
  <c r="U30" i="63"/>
  <c r="F62" i="63"/>
  <c r="H62" i="63" s="1"/>
  <c r="U29" i="63"/>
  <c r="F61" i="63"/>
  <c r="H61" i="63" s="1"/>
  <c r="U28" i="63"/>
  <c r="F60" i="63"/>
  <c r="H60" i="63" s="1"/>
  <c r="U27" i="63"/>
  <c r="F59" i="63"/>
  <c r="H59" i="63" s="1"/>
  <c r="U26" i="63"/>
  <c r="F58" i="63"/>
  <c r="H58" i="63" s="1"/>
  <c r="U25" i="63"/>
  <c r="F57" i="63"/>
  <c r="H57" i="63" s="1"/>
  <c r="U24" i="63"/>
  <c r="F56" i="63"/>
  <c r="H56" i="63" s="1"/>
  <c r="U23" i="63"/>
  <c r="F55" i="63"/>
  <c r="H55" i="63" s="1"/>
  <c r="U22" i="63"/>
  <c r="F54" i="63"/>
  <c r="H54" i="63" s="1"/>
  <c r="U21" i="63"/>
  <c r="F53" i="63"/>
  <c r="H53" i="63" s="1"/>
  <c r="U20" i="63"/>
  <c r="H52" i="63"/>
  <c r="U19" i="63"/>
  <c r="F51" i="63"/>
  <c r="H51" i="63" s="1"/>
  <c r="U18" i="63"/>
  <c r="F50" i="63"/>
  <c r="H50" i="63" s="1"/>
  <c r="U17" i="63"/>
  <c r="F49" i="63"/>
  <c r="H49" i="63" s="1"/>
  <c r="U16" i="63"/>
  <c r="F48" i="63"/>
  <c r="H48" i="63" s="1"/>
  <c r="U15" i="63"/>
  <c r="F47" i="63"/>
  <c r="H47" i="63" s="1"/>
  <c r="U14" i="63"/>
  <c r="F46" i="63"/>
  <c r="H46" i="63" s="1"/>
  <c r="U13" i="63"/>
  <c r="F45" i="63"/>
  <c r="H45" i="63" s="1"/>
  <c r="U12" i="63"/>
  <c r="F44" i="63"/>
  <c r="H44" i="63" s="1"/>
  <c r="U11" i="63"/>
  <c r="F43" i="63"/>
  <c r="H43" i="63" s="1"/>
  <c r="U10" i="63"/>
  <c r="F42" i="63"/>
  <c r="H42" i="63" s="1"/>
  <c r="W6" i="63"/>
  <c r="V5" i="63"/>
  <c r="W5" i="63" s="1"/>
  <c r="V2" i="63"/>
  <c r="U137" i="62"/>
  <c r="U136" i="62"/>
  <c r="U135" i="62"/>
  <c r="U134" i="62"/>
  <c r="U133" i="62"/>
  <c r="U132" i="62"/>
  <c r="U131" i="62"/>
  <c r="U130" i="62"/>
  <c r="U129" i="62"/>
  <c r="U128" i="62"/>
  <c r="U127" i="62"/>
  <c r="U126" i="62"/>
  <c r="U125" i="62"/>
  <c r="U124" i="62"/>
  <c r="U123" i="62"/>
  <c r="U122" i="62"/>
  <c r="U121" i="62"/>
  <c r="U120" i="62"/>
  <c r="U119" i="62"/>
  <c r="U118" i="62"/>
  <c r="U117" i="62"/>
  <c r="U116" i="62"/>
  <c r="G107" i="62"/>
  <c r="F139" i="62" s="1"/>
  <c r="H139" i="62" s="1"/>
  <c r="U106" i="62"/>
  <c r="G106" i="62"/>
  <c r="F138" i="62" s="1"/>
  <c r="H138" i="62" s="1"/>
  <c r="U105" i="62"/>
  <c r="G105" i="62"/>
  <c r="F137" i="62" s="1"/>
  <c r="H137" i="62" s="1"/>
  <c r="U104" i="62"/>
  <c r="G104" i="62"/>
  <c r="F136" i="62" s="1"/>
  <c r="H136" i="62" s="1"/>
  <c r="U103" i="62"/>
  <c r="G103" i="62"/>
  <c r="F135" i="62" s="1"/>
  <c r="H135" i="62" s="1"/>
  <c r="U102" i="62"/>
  <c r="G102" i="62"/>
  <c r="F134" i="62" s="1"/>
  <c r="H134" i="62" s="1"/>
  <c r="U101" i="62"/>
  <c r="G101" i="62"/>
  <c r="F133" i="62" s="1"/>
  <c r="H133" i="62" s="1"/>
  <c r="U100" i="62"/>
  <c r="G100" i="62"/>
  <c r="F132" i="62" s="1"/>
  <c r="H132" i="62" s="1"/>
  <c r="U99" i="62"/>
  <c r="G99" i="62"/>
  <c r="F131" i="62" s="1"/>
  <c r="H131" i="62" s="1"/>
  <c r="U98" i="62"/>
  <c r="G98" i="62"/>
  <c r="F130" i="62" s="1"/>
  <c r="H130" i="62" s="1"/>
  <c r="U97" i="62"/>
  <c r="G97" i="62"/>
  <c r="F129" i="62" s="1"/>
  <c r="H129" i="62" s="1"/>
  <c r="U96" i="62"/>
  <c r="G96" i="62"/>
  <c r="F128" i="62" s="1"/>
  <c r="H128" i="62" s="1"/>
  <c r="U95" i="62"/>
  <c r="G95" i="62"/>
  <c r="F127" i="62" s="1"/>
  <c r="H127" i="62" s="1"/>
  <c r="U94" i="62"/>
  <c r="G94" i="62"/>
  <c r="F126" i="62" s="1"/>
  <c r="H126" i="62" s="1"/>
  <c r="U93" i="62"/>
  <c r="G93" i="62"/>
  <c r="F125" i="62" s="1"/>
  <c r="H125" i="62" s="1"/>
  <c r="U92" i="62"/>
  <c r="G92" i="62"/>
  <c r="F124" i="62" s="1"/>
  <c r="H124" i="62" s="1"/>
  <c r="U91" i="62"/>
  <c r="G91" i="62"/>
  <c r="F123" i="62" s="1"/>
  <c r="H123" i="62" s="1"/>
  <c r="U90" i="62"/>
  <c r="G90" i="62"/>
  <c r="F122" i="62" s="1"/>
  <c r="H122" i="62" s="1"/>
  <c r="U89" i="62"/>
  <c r="G89" i="62"/>
  <c r="F121" i="62" s="1"/>
  <c r="H121" i="62" s="1"/>
  <c r="U88" i="62"/>
  <c r="G88" i="62"/>
  <c r="F120" i="62" s="1"/>
  <c r="H120" i="62" s="1"/>
  <c r="U87" i="62"/>
  <c r="G87" i="62"/>
  <c r="F119" i="62" s="1"/>
  <c r="H119" i="62" s="1"/>
  <c r="U86" i="62"/>
  <c r="G86" i="62"/>
  <c r="F118" i="62" s="1"/>
  <c r="H118" i="62" s="1"/>
  <c r="U85" i="62"/>
  <c r="G85" i="62"/>
  <c r="F117" i="62" s="1"/>
  <c r="H117" i="62" s="1"/>
  <c r="U84" i="62"/>
  <c r="G84" i="62"/>
  <c r="F116" i="62" s="1"/>
  <c r="H116" i="62" s="1"/>
  <c r="V76" i="62"/>
  <c r="V85" i="63" l="1"/>
  <c r="V89" i="63"/>
  <c r="V93" i="63"/>
  <c r="V97" i="63"/>
  <c r="V101" i="63"/>
  <c r="V105" i="63"/>
  <c r="V11" i="63"/>
  <c r="V15" i="63"/>
  <c r="V19" i="63"/>
  <c r="V23" i="63"/>
  <c r="V27" i="63"/>
  <c r="V31" i="63"/>
  <c r="V86" i="63"/>
  <c r="V90" i="63"/>
  <c r="V94" i="63"/>
  <c r="V98" i="63"/>
  <c r="V102" i="63"/>
  <c r="V106" i="63"/>
  <c r="V12" i="63"/>
  <c r="V16" i="63"/>
  <c r="V20" i="63"/>
  <c r="V24" i="63"/>
  <c r="V28" i="63"/>
  <c r="V32" i="63"/>
  <c r="V87" i="63"/>
  <c r="V91" i="63"/>
  <c r="V95" i="63"/>
  <c r="V99" i="63"/>
  <c r="V103" i="63"/>
  <c r="V107" i="63"/>
  <c r="V17" i="63"/>
  <c r="V21" i="63"/>
  <c r="V25" i="63"/>
  <c r="V33" i="63"/>
  <c r="V88" i="63"/>
  <c r="V92" i="63"/>
  <c r="V96" i="63"/>
  <c r="V100" i="63"/>
  <c r="V104" i="63"/>
  <c r="V84" i="63"/>
  <c r="V14" i="63"/>
  <c r="V18" i="63"/>
  <c r="V22" i="63"/>
  <c r="V26" i="63"/>
  <c r="V30" i="63"/>
  <c r="V10" i="63"/>
  <c r="V13" i="63"/>
  <c r="V29" i="63"/>
  <c r="U2" i="66"/>
  <c r="V45" i="63"/>
  <c r="V53" i="63"/>
  <c r="V57" i="63"/>
  <c r="V49" i="63"/>
  <c r="V61" i="63"/>
  <c r="V139" i="63"/>
  <c r="V65" i="63"/>
  <c r="V138" i="63"/>
  <c r="V64" i="63"/>
  <c r="V42" i="63"/>
  <c r="V46" i="63"/>
  <c r="V50" i="63"/>
  <c r="V54" i="63"/>
  <c r="V62" i="63"/>
  <c r="W2" i="63"/>
  <c r="V117" i="63"/>
  <c r="V121" i="63"/>
  <c r="V125" i="63"/>
  <c r="V129" i="63"/>
  <c r="V133" i="63"/>
  <c r="V137" i="63"/>
  <c r="V44" i="63"/>
  <c r="V48" i="63"/>
  <c r="V52" i="63"/>
  <c r="V56" i="63"/>
  <c r="V60" i="63"/>
  <c r="V116" i="63"/>
  <c r="V120" i="63"/>
  <c r="V124" i="63"/>
  <c r="V128" i="63"/>
  <c r="V136" i="63"/>
  <c r="V119" i="63"/>
  <c r="V123" i="63"/>
  <c r="V127" i="63"/>
  <c r="V131" i="63"/>
  <c r="V135" i="63"/>
  <c r="V43" i="63"/>
  <c r="V47" i="63"/>
  <c r="V51" i="63"/>
  <c r="V55" i="63"/>
  <c r="V59" i="63"/>
  <c r="V63" i="63"/>
  <c r="V118" i="63"/>
  <c r="V122" i="63"/>
  <c r="V126" i="63"/>
  <c r="V130" i="63"/>
  <c r="V134" i="63"/>
  <c r="V7" i="63"/>
  <c r="W7" i="63" s="1"/>
  <c r="V58" i="63"/>
  <c r="W76" i="63"/>
  <c r="V132" i="63"/>
  <c r="F139" i="63"/>
  <c r="H139" i="63" s="1"/>
  <c r="F64" i="63"/>
  <c r="H64" i="63" s="1"/>
  <c r="V79" i="62"/>
  <c r="W79" i="62" s="1"/>
  <c r="V81" i="62"/>
  <c r="W81" i="62" s="1"/>
  <c r="V80" i="62"/>
  <c r="W80" i="62" s="1"/>
  <c r="W76" i="62"/>
  <c r="U2" i="63" l="1"/>
  <c r="U76" i="63"/>
  <c r="F44" i="62"/>
  <c r="H44" i="62" s="1"/>
  <c r="F45" i="62"/>
  <c r="H45" i="62" s="1"/>
  <c r="F48" i="62"/>
  <c r="F49" i="62"/>
  <c r="H49" i="62" s="1"/>
  <c r="F52" i="62"/>
  <c r="H52" i="62" s="1"/>
  <c r="F53" i="62"/>
  <c r="H53" i="62" s="1"/>
  <c r="F56" i="62"/>
  <c r="F57" i="62"/>
  <c r="H57" i="62" s="1"/>
  <c r="F60" i="62"/>
  <c r="F61" i="62"/>
  <c r="H61" i="62" s="1"/>
  <c r="F64" i="62"/>
  <c r="H64" i="62" s="1"/>
  <c r="F65" i="62"/>
  <c r="H65" i="62" s="1"/>
  <c r="G11" i="62"/>
  <c r="F43" i="62" s="1"/>
  <c r="H43" i="62" s="1"/>
  <c r="G12" i="62"/>
  <c r="G13" i="62"/>
  <c r="G14" i="62"/>
  <c r="F46" i="62" s="1"/>
  <c r="H46" i="62" s="1"/>
  <c r="G15" i="62"/>
  <c r="F47" i="62" s="1"/>
  <c r="H47" i="62" s="1"/>
  <c r="G16" i="62"/>
  <c r="G17" i="62"/>
  <c r="G18" i="62"/>
  <c r="F50" i="62" s="1"/>
  <c r="H50" i="62" s="1"/>
  <c r="G19" i="62"/>
  <c r="F51" i="62" s="1"/>
  <c r="H51" i="62" s="1"/>
  <c r="G20" i="62"/>
  <c r="G21" i="62"/>
  <c r="G22" i="62"/>
  <c r="F54" i="62" s="1"/>
  <c r="H54" i="62" s="1"/>
  <c r="G23" i="62"/>
  <c r="F55" i="62" s="1"/>
  <c r="H55" i="62" s="1"/>
  <c r="G24" i="62"/>
  <c r="G25" i="62"/>
  <c r="G26" i="62"/>
  <c r="F58" i="62" s="1"/>
  <c r="H58" i="62" s="1"/>
  <c r="G27" i="62"/>
  <c r="F59" i="62" s="1"/>
  <c r="H59" i="62" s="1"/>
  <c r="G28" i="62"/>
  <c r="G29" i="62"/>
  <c r="G30" i="62"/>
  <c r="F62" i="62" s="1"/>
  <c r="H62" i="62" s="1"/>
  <c r="G31" i="62"/>
  <c r="F63" i="62" s="1"/>
  <c r="H63" i="62" s="1"/>
  <c r="G32" i="62"/>
  <c r="V7" i="62"/>
  <c r="W7" i="62" s="1"/>
  <c r="G10" i="62"/>
  <c r="F42" i="62" s="1"/>
  <c r="H42" i="62" s="1"/>
  <c r="U63" i="62"/>
  <c r="U62" i="62"/>
  <c r="U61" i="62"/>
  <c r="U60" i="62"/>
  <c r="H60" i="62"/>
  <c r="U59" i="62"/>
  <c r="U58" i="62"/>
  <c r="U57" i="62"/>
  <c r="U56" i="62"/>
  <c r="H56" i="62"/>
  <c r="U55" i="62"/>
  <c r="U54" i="62"/>
  <c r="U53" i="62"/>
  <c r="U52" i="62"/>
  <c r="U51" i="62"/>
  <c r="U50" i="62"/>
  <c r="U49" i="62"/>
  <c r="U48" i="62"/>
  <c r="H48" i="62"/>
  <c r="U47" i="62"/>
  <c r="U46" i="62"/>
  <c r="U45" i="62"/>
  <c r="U44" i="62"/>
  <c r="U43" i="62"/>
  <c r="U42" i="62"/>
  <c r="U32" i="62"/>
  <c r="U31" i="62"/>
  <c r="V5" i="62"/>
  <c r="W5" i="62" s="1"/>
  <c r="U30" i="62"/>
  <c r="U29" i="62"/>
  <c r="U28" i="62"/>
  <c r="U27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V6" i="62"/>
  <c r="W6" i="62" s="1"/>
  <c r="V2" i="62"/>
  <c r="V11" i="62" l="1"/>
  <c r="V15" i="62"/>
  <c r="V19" i="62"/>
  <c r="V23" i="62"/>
  <c r="V27" i="62"/>
  <c r="V31" i="62"/>
  <c r="V86" i="62"/>
  <c r="V90" i="62"/>
  <c r="V94" i="62"/>
  <c r="V98" i="62"/>
  <c r="V102" i="62"/>
  <c r="V106" i="62"/>
  <c r="V12" i="62"/>
  <c r="V16" i="62"/>
  <c r="V20" i="62"/>
  <c r="V24" i="62"/>
  <c r="V28" i="62"/>
  <c r="V32" i="62"/>
  <c r="V87" i="62"/>
  <c r="V91" i="62"/>
  <c r="V95" i="62"/>
  <c r="V99" i="62"/>
  <c r="V103" i="62"/>
  <c r="V84" i="62"/>
  <c r="V17" i="62"/>
  <c r="V25" i="62"/>
  <c r="V10" i="62"/>
  <c r="V96" i="62"/>
  <c r="V104" i="62"/>
  <c r="V14" i="62"/>
  <c r="V18" i="62"/>
  <c r="V22" i="62"/>
  <c r="V26" i="62"/>
  <c r="V30" i="62"/>
  <c r="V85" i="62"/>
  <c r="V89" i="62"/>
  <c r="V93" i="62"/>
  <c r="V97" i="62"/>
  <c r="V101" i="62"/>
  <c r="V105" i="62"/>
  <c r="V13" i="62"/>
  <c r="V21" i="62"/>
  <c r="V29" i="62"/>
  <c r="V88" i="62"/>
  <c r="V92" i="62"/>
  <c r="V100" i="62"/>
  <c r="V60" i="62"/>
  <c r="V137" i="62"/>
  <c r="V136" i="62"/>
  <c r="V135" i="62"/>
  <c r="V134" i="62"/>
  <c r="V133" i="62"/>
  <c r="V132" i="62"/>
  <c r="V131" i="62"/>
  <c r="V130" i="62"/>
  <c r="V129" i="62"/>
  <c r="V128" i="62"/>
  <c r="V127" i="62"/>
  <c r="V126" i="62"/>
  <c r="V125" i="62"/>
  <c r="V124" i="62"/>
  <c r="V123" i="62"/>
  <c r="V122" i="62"/>
  <c r="V121" i="62"/>
  <c r="V120" i="62"/>
  <c r="V119" i="62"/>
  <c r="V118" i="62"/>
  <c r="V117" i="62"/>
  <c r="V116" i="62"/>
  <c r="V45" i="62"/>
  <c r="V49" i="62"/>
  <c r="V53" i="62"/>
  <c r="V57" i="62"/>
  <c r="V61" i="62"/>
  <c r="V42" i="62"/>
  <c r="V46" i="62"/>
  <c r="V50" i="62"/>
  <c r="V54" i="62"/>
  <c r="V58" i="62"/>
  <c r="V62" i="62"/>
  <c r="V43" i="62"/>
  <c r="V51" i="62"/>
  <c r="V59" i="62"/>
  <c r="V63" i="62"/>
  <c r="V47" i="62"/>
  <c r="V55" i="62"/>
  <c r="W2" i="62"/>
  <c r="V44" i="62"/>
  <c r="V48" i="62"/>
  <c r="V52" i="62"/>
  <c r="V56" i="62"/>
  <c r="U2" i="62" l="1"/>
  <c r="U76" i="62"/>
  <c r="S25" i="61" l="1"/>
  <c r="S57" i="61" s="1"/>
  <c r="H64" i="49" l="1"/>
  <c r="H58" i="49"/>
  <c r="T58" i="49"/>
  <c r="F32" i="49"/>
  <c r="U6" i="49" s="1"/>
  <c r="V6" i="49" s="1"/>
  <c r="T32" i="49"/>
  <c r="F26" i="49"/>
  <c r="T26" i="49"/>
  <c r="S30" i="61" l="1"/>
  <c r="S62" i="61" s="1"/>
  <c r="S29" i="61"/>
  <c r="S61" i="61" s="1"/>
  <c r="S28" i="61"/>
  <c r="S60" i="61" s="1"/>
  <c r="S27" i="61"/>
  <c r="S59" i="61" s="1"/>
  <c r="S26" i="61"/>
  <c r="S58" i="61" s="1"/>
  <c r="S24" i="61"/>
  <c r="S56" i="61" s="1"/>
  <c r="S23" i="61"/>
  <c r="S55" i="61" s="1"/>
  <c r="S22" i="61"/>
  <c r="S54" i="61" s="1"/>
  <c r="S21" i="61"/>
  <c r="S53" i="61" s="1"/>
  <c r="S20" i="61"/>
  <c r="S52" i="61" s="1"/>
  <c r="S19" i="61"/>
  <c r="S51" i="61" s="1"/>
  <c r="S18" i="61"/>
  <c r="S50" i="61" s="1"/>
  <c r="S17" i="61"/>
  <c r="S49" i="61" s="1"/>
  <c r="S16" i="61"/>
  <c r="S48" i="61" s="1"/>
  <c r="S15" i="61"/>
  <c r="S47" i="61" s="1"/>
  <c r="S14" i="61"/>
  <c r="S46" i="61" s="1"/>
  <c r="S13" i="61"/>
  <c r="S45" i="61" s="1"/>
  <c r="S12" i="61"/>
  <c r="S44" i="61" s="1"/>
  <c r="S11" i="61"/>
  <c r="S43" i="61" s="1"/>
  <c r="S10" i="61"/>
  <c r="S42" i="61" s="1"/>
  <c r="S9" i="61"/>
  <c r="U6" i="61"/>
  <c r="U7" i="61" s="1"/>
  <c r="U4" i="61"/>
  <c r="U5" i="61" s="1"/>
  <c r="T2" i="61"/>
  <c r="T112" i="61" s="1"/>
  <c r="T43" i="49"/>
  <c r="T44" i="49"/>
  <c r="T45" i="49"/>
  <c r="T46" i="49"/>
  <c r="T47" i="49"/>
  <c r="T48" i="49"/>
  <c r="T49" i="49"/>
  <c r="T50" i="49"/>
  <c r="T51" i="49"/>
  <c r="T52" i="49"/>
  <c r="T53" i="49"/>
  <c r="T54" i="49"/>
  <c r="T55" i="49"/>
  <c r="T56" i="49"/>
  <c r="T57" i="49"/>
  <c r="T59" i="49"/>
  <c r="T60" i="49"/>
  <c r="T61" i="49"/>
  <c r="T62" i="49"/>
  <c r="T63" i="49"/>
  <c r="T42" i="49"/>
  <c r="S41" i="61" l="1"/>
  <c r="T41" i="61" s="1"/>
  <c r="T100" i="61"/>
  <c r="T92" i="61"/>
  <c r="T80" i="61"/>
  <c r="T96" i="61"/>
  <c r="T88" i="61"/>
  <c r="T84" i="61"/>
  <c r="T86" i="61"/>
  <c r="T113" i="61"/>
  <c r="T124" i="61"/>
  <c r="T85" i="61"/>
  <c r="T93" i="61"/>
  <c r="T101" i="61"/>
  <c r="T133" i="61"/>
  <c r="T90" i="61"/>
  <c r="T83" i="61"/>
  <c r="T94" i="61"/>
  <c r="T126" i="61"/>
  <c r="T121" i="61"/>
  <c r="T132" i="61"/>
  <c r="T87" i="61"/>
  <c r="T95" i="61"/>
  <c r="T135" i="61"/>
  <c r="T91" i="61"/>
  <c r="T102" i="61"/>
  <c r="T129" i="61"/>
  <c r="T81" i="61"/>
  <c r="T97" i="61"/>
  <c r="T117" i="61"/>
  <c r="T120" i="61"/>
  <c r="T82" i="61"/>
  <c r="T134" i="61"/>
  <c r="T116" i="61"/>
  <c r="T115" i="61"/>
  <c r="T123" i="61"/>
  <c r="T131" i="61"/>
  <c r="T125" i="61"/>
  <c r="T128" i="61"/>
  <c r="T98" i="61"/>
  <c r="T89" i="61"/>
  <c r="T99" i="61"/>
  <c r="T103" i="61"/>
  <c r="T130" i="61"/>
  <c r="T127" i="61"/>
  <c r="T122" i="61"/>
  <c r="T119" i="61"/>
  <c r="T114" i="61"/>
  <c r="T118" i="61"/>
  <c r="T31" i="61"/>
  <c r="T13" i="61"/>
  <c r="T17" i="61"/>
  <c r="T21" i="61"/>
  <c r="T25" i="61"/>
  <c r="T29" i="61"/>
  <c r="T10" i="61"/>
  <c r="T14" i="61"/>
  <c r="T18" i="61"/>
  <c r="T22" i="61"/>
  <c r="T26" i="61"/>
  <c r="T30" i="61"/>
  <c r="T9" i="61"/>
  <c r="T11" i="61"/>
  <c r="T15" i="61"/>
  <c r="T19" i="61"/>
  <c r="T23" i="61"/>
  <c r="T27" i="61"/>
  <c r="S73" i="61" s="1"/>
  <c r="T12" i="61"/>
  <c r="T16" i="61"/>
  <c r="T20" i="61"/>
  <c r="T24" i="61"/>
  <c r="T28" i="61"/>
  <c r="T32" i="61"/>
  <c r="S33" i="61"/>
  <c r="T60" i="61"/>
  <c r="T57" i="61"/>
  <c r="T48" i="61"/>
  <c r="T55" i="61"/>
  <c r="T52" i="61"/>
  <c r="T47" i="61"/>
  <c r="T63" i="61"/>
  <c r="T56" i="61"/>
  <c r="T45" i="61"/>
  <c r="T61" i="61"/>
  <c r="T43" i="61"/>
  <c r="T59" i="61"/>
  <c r="T51" i="61"/>
  <c r="T64" i="61"/>
  <c r="T49" i="61"/>
  <c r="T50" i="61"/>
  <c r="T44" i="61"/>
  <c r="T62" i="61"/>
  <c r="T46" i="61"/>
  <c r="T58" i="61"/>
  <c r="T42" i="61"/>
  <c r="T53" i="61"/>
  <c r="T54" i="61"/>
  <c r="U2" i="61"/>
  <c r="H43" i="49"/>
  <c r="H44" i="49"/>
  <c r="H45" i="49"/>
  <c r="H46" i="49"/>
  <c r="H47" i="49"/>
  <c r="H48" i="49"/>
  <c r="H49" i="49"/>
  <c r="H50" i="49"/>
  <c r="H51" i="49"/>
  <c r="H52" i="49"/>
  <c r="H53" i="49"/>
  <c r="H54" i="49"/>
  <c r="H55" i="49"/>
  <c r="H56" i="49"/>
  <c r="H57" i="49"/>
  <c r="H59" i="49"/>
  <c r="H60" i="49"/>
  <c r="H61" i="49"/>
  <c r="H62" i="49"/>
  <c r="H63" i="49"/>
  <c r="H65" i="49"/>
  <c r="H42" i="49"/>
  <c r="U33" i="61" l="1"/>
  <c r="T33" i="61"/>
  <c r="V33" i="61"/>
  <c r="S2" i="61"/>
  <c r="F33" i="49"/>
  <c r="U7" i="49" s="1"/>
  <c r="V7" i="49" s="1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7" i="49"/>
  <c r="F28" i="49"/>
  <c r="F29" i="49"/>
  <c r="F30" i="49"/>
  <c r="F31" i="49"/>
  <c r="U5" i="49" s="1"/>
  <c r="V5" i="49" s="1"/>
  <c r="F10" i="49"/>
  <c r="T31" i="49" l="1"/>
  <c r="T30" i="49"/>
  <c r="T29" i="49"/>
  <c r="T28" i="49"/>
  <c r="T27" i="49"/>
  <c r="T25" i="49"/>
  <c r="T24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U2" i="49"/>
  <c r="U58" i="49" s="1"/>
  <c r="U26" i="49" l="1"/>
  <c r="U32" i="49"/>
  <c r="U61" i="49"/>
  <c r="U54" i="49"/>
  <c r="U57" i="49"/>
  <c r="U56" i="49"/>
  <c r="U60" i="49"/>
  <c r="U43" i="49"/>
  <c r="U52" i="49"/>
  <c r="U50" i="49"/>
  <c r="U53" i="49"/>
  <c r="U48" i="49"/>
  <c r="U55" i="49"/>
  <c r="U63" i="49"/>
  <c r="U46" i="49"/>
  <c r="U49" i="49"/>
  <c r="U44" i="49"/>
  <c r="U51" i="49"/>
  <c r="U59" i="49"/>
  <c r="U62" i="49"/>
  <c r="U45" i="49"/>
  <c r="U42" i="49"/>
  <c r="U47" i="49"/>
  <c r="U11" i="49"/>
  <c r="U15" i="49"/>
  <c r="U19" i="49"/>
  <c r="U23" i="49"/>
  <c r="U28" i="49"/>
  <c r="U10" i="49"/>
  <c r="U12" i="49"/>
  <c r="U16" i="49"/>
  <c r="U20" i="49"/>
  <c r="U24" i="49"/>
  <c r="U29" i="49"/>
  <c r="U13" i="49"/>
  <c r="U17" i="49"/>
  <c r="U21" i="49"/>
  <c r="U25" i="49"/>
  <c r="U30" i="49"/>
  <c r="U14" i="49"/>
  <c r="U18" i="49"/>
  <c r="U22" i="49"/>
  <c r="U27" i="49"/>
  <c r="U31" i="49"/>
  <c r="V2" i="49"/>
  <c r="T2" i="49" l="1"/>
</calcChain>
</file>

<file path=xl/sharedStrings.xml><?xml version="1.0" encoding="utf-8"?>
<sst xmlns="http://schemas.openxmlformats.org/spreadsheetml/2006/main" count="957" uniqueCount="157">
  <si>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</si>
  <si>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</si>
  <si>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</si>
  <si>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</si>
  <si>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</si>
  <si>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</si>
  <si>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</si>
  <si>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</si>
  <si>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</si>
  <si>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</si>
  <si>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</si>
  <si>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</si>
  <si>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</si>
  <si>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</si>
  <si>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</si>
  <si>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</si>
  <si>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</si>
  <si>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</si>
  <si>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</si>
  <si>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</si>
  <si>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</si>
  <si>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</si>
  <si>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</si>
  <si>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</si>
  <si>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</si>
  <si>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</si>
  <si>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</si>
  <si>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(None)</t>
  </si>
  <si>
    <t>Somerset</t>
  </si>
  <si>
    <t>Trend</t>
  </si>
  <si>
    <t>Home</t>
  </si>
  <si>
    <t>Year ending September 2015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</si>
  <si>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</si>
  <si>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</si>
  <si>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</si>
  <si>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CS.DataManagement@eastsussex.gov.uk</t>
    </r>
    <r>
      <rPr>
        <sz val="10"/>
        <rFont val="Arial"/>
        <family val="2"/>
      </rPr>
      <t xml:space="preserve"> or on 01273 335931.</t>
    </r>
  </si>
  <si>
    <t>Social Worker Vacancies</t>
  </si>
  <si>
    <t>Children in Need per Social Worker</t>
  </si>
  <si>
    <t>Social Worker Turnover</t>
  </si>
  <si>
    <t>Agency Social Workers</t>
  </si>
  <si>
    <t>Total Social Workers</t>
  </si>
  <si>
    <t>Number of Vacancies</t>
  </si>
  <si>
    <t>England</t>
  </si>
  <si>
    <t>Vacancy Rate of Social Workers at 30th September 2015 (FTE)</t>
  </si>
  <si>
    <t>Vacancy Rate 2015</t>
  </si>
  <si>
    <t>South East Vacancy Rate</t>
  </si>
  <si>
    <t>England Vacancy Rate</t>
  </si>
  <si>
    <t>Change in Vacancy Rate of Social Workers at 30th September 2013-2015 (FTE)</t>
  </si>
  <si>
    <t>Vacancy Rate (%) 2013</t>
  </si>
  <si>
    <t>Vacancy Rate (%) 2014</t>
  </si>
  <si>
    <t>Vacancy Rate (%) 2015</t>
  </si>
  <si>
    <t>Change 2013-2015</t>
  </si>
  <si>
    <t>Swindon</t>
  </si>
  <si>
    <t>South West Vacancy Rate</t>
  </si>
  <si>
    <t>South West</t>
  </si>
  <si>
    <t>Children in Need (CIN) per Social Worker</t>
  </si>
  <si>
    <t>Turnover Rate of Social Workers, Year ending 30th September 2015 (Headcount)</t>
  </si>
  <si>
    <t>Total Number of Leavers</t>
  </si>
  <si>
    <t>Turnover  Rate 2015</t>
  </si>
  <si>
    <t>Total Number of Starters</t>
  </si>
  <si>
    <t>Turnover Rate (%) 2013</t>
  </si>
  <si>
    <t>Turnover Rate (%) 2014</t>
  </si>
  <si>
    <t>Turnover Rate (%) 2015</t>
  </si>
  <si>
    <t>Change in Turnover Rate of Social Workers at 30th September 2013-2015 (FTE)</t>
  </si>
  <si>
    <t>Social Worker Turnover (Headcount)</t>
  </si>
  <si>
    <t>Change in Turnover Rate of Social Workers at 30th September 2013-2015 (Headcount)</t>
  </si>
  <si>
    <t>Turnover Rate of Social Workers, Year ending 30th September 2015 (FTE)</t>
  </si>
  <si>
    <t>Social Worker Turnover (FTE)</t>
  </si>
  <si>
    <t>Agency Worker Rate at 30th September 2015 (Headcount)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</si>
  <si>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</si>
  <si>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</si>
  <si>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</si>
  <si>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</si>
  <si>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</si>
  <si>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x</t>
  </si>
  <si>
    <t>Change in Agency Worker Rate at 30th September 2013-2015 (Headcount)</t>
  </si>
  <si>
    <t>..</t>
  </si>
  <si>
    <t>Agency Worker Rate 2013</t>
  </si>
  <si>
    <t>Agency Worker Rate 2014</t>
  </si>
  <si>
    <t>Agency Worker Rate 2015</t>
  </si>
  <si>
    <t>Change in Agency Worker Rate at 30th September 2013-2015 (FTE)</t>
  </si>
  <si>
    <t>Agency Worker Rate of Social Workers, Year ending 30th September 2015 (FTE)</t>
  </si>
  <si>
    <t>Agency Worker Rate (FTE)</t>
  </si>
  <si>
    <t>Absence Rate in year ending 30th September 2015</t>
  </si>
  <si>
    <t>Absence Rate</t>
  </si>
  <si>
    <t>Number of FTE Social Workers</t>
  </si>
  <si>
    <t>Days Lost to Sickness Absence</t>
  </si>
  <si>
    <t>Absence Rate 2014</t>
  </si>
  <si>
    <t>Absence Rate 2015</t>
  </si>
  <si>
    <t>Change 2014-2015</t>
  </si>
  <si>
    <t>Change in Absence Rate in year ending 30th September 2014-2015</t>
  </si>
  <si>
    <t xml:space="preserve">Number  Covering Vacancies </t>
  </si>
  <si>
    <t>Number of FTE Social Workers*</t>
  </si>
  <si>
    <t>*Excludes those where no Age data is available- 30 for South West and 250 for England</t>
  </si>
  <si>
    <t xml:space="preserve"> 50 to 59 years old</t>
  </si>
  <si>
    <t xml:space="preserve">  40 to 49 years old</t>
  </si>
  <si>
    <t>30 to 39 years old</t>
  </si>
  <si>
    <t>20 to 29 years old</t>
  </si>
  <si>
    <t>Number</t>
  </si>
  <si>
    <t>Percentage</t>
  </si>
  <si>
    <t>60 years old and over</t>
  </si>
  <si>
    <t>50 to 59 years old</t>
  </si>
  <si>
    <t>40 to 49 years old</t>
  </si>
  <si>
    <t>Age breakdown of Social Care Workforce at 30th September 2015 (FTE)</t>
  </si>
  <si>
    <t>Age (FTE)</t>
  </si>
  <si>
    <t>Age (Headcount)</t>
  </si>
  <si>
    <t>Number of Social Workers* (Headcount)</t>
  </si>
  <si>
    <t>Age breakdown of Social Care Workforce at 30th September 2015 (Headcount)</t>
  </si>
  <si>
    <t>Time in Service (Headcount)</t>
  </si>
  <si>
    <t>Time in Service of Social Care Workforce at 30th September 2015 (Headcount)</t>
  </si>
  <si>
    <t>2 - 5 Years</t>
  </si>
  <si>
    <t>5 - 10 Years</t>
  </si>
  <si>
    <t>Less than 2 Years</t>
  </si>
  <si>
    <t>10 - 20 Years</t>
  </si>
  <si>
    <t>20 - 30 Years</t>
  </si>
  <si>
    <t>30 Years or more</t>
  </si>
  <si>
    <t>Time in Service (FTE)</t>
  </si>
  <si>
    <t>Time in Service of Social Care Workforce at 30th September 2015 (FTE)</t>
  </si>
  <si>
    <t>Absence</t>
  </si>
  <si>
    <t>Age</t>
  </si>
  <si>
    <t>Age breakdown of Social Care Workforce at 30th September 2015 (Headcount) [Table]</t>
  </si>
  <si>
    <t>Age breakdown of Social Care Workforce at 30th September 2015 (Headcount) [Charts]</t>
  </si>
  <si>
    <t>Age breakdown of Social Care Workforce at 30th September 2015 (FTE) [Table]</t>
  </si>
  <si>
    <t>Age breakdown of Social Care Workforce at 30th September 2015 (FTE) [Charts]</t>
  </si>
  <si>
    <t>Where heat mapping is used to colour the tables this is done for each LA's data (i.e. in rows) and higher values are represented by darker colour.</t>
  </si>
  <si>
    <t>*Excludes those where no Age data is available- 40 for South West and 260 for England</t>
  </si>
  <si>
    <t>*Excludes those where no Age data is available- 30 for South West and 40 for England</t>
  </si>
  <si>
    <t>*Excludes those where no Age data is available- 30 for South West and 30 for England</t>
  </si>
  <si>
    <t>Time in Service</t>
  </si>
  <si>
    <t>Time in Service of Social Care Workforce at 30th September 2015 (Headcount) [Table]</t>
  </si>
  <si>
    <t>Time in Service of Social Care Workforce at 30th September 2015 (FTE) [Table]</t>
  </si>
  <si>
    <t>Time in Service of Social Care Workforce at 30th September 2015 (Headcount) [Charts]</t>
  </si>
  <si>
    <t>Time in Service of Social Care Workforce at 30th September 2015 (FTE) [Charts]</t>
  </si>
  <si>
    <t>These figures have been calculated with AGENCY WORKERS INCLUDED</t>
  </si>
  <si>
    <t>Number of children in need per social worker at 30th September 2013-15 (FTE) [Excluding Agency Social Workers]</t>
  </si>
  <si>
    <t>Change in Children in Need (CIN) per Social Worker at 30th September 2013-2015 (FTE) [Excluding Agency Social Workers]</t>
  </si>
  <si>
    <t>Number of children in need per social worker at 30th September 2013-15 (FTE) [Including Agency Social Workers]</t>
  </si>
  <si>
    <t>Change in Children in Need (CIN) per Social Worker at 30th September 2013-2015 (FTE)  [Including Agency Social Workers]</t>
  </si>
  <si>
    <t>Brighton and Hove</t>
  </si>
  <si>
    <t>Windsor and Maidenhead</t>
  </si>
  <si>
    <t>CIN 2013</t>
  </si>
  <si>
    <t>CIN 2014</t>
  </si>
  <si>
    <t>CIN 2015</t>
  </si>
  <si>
    <t>SW 2013</t>
  </si>
  <si>
    <t>SW 2014</t>
  </si>
  <si>
    <t>SW 2015</t>
  </si>
  <si>
    <t>AGCY 2013</t>
  </si>
  <si>
    <t>AGCY 2014</t>
  </si>
  <si>
    <t>AGCY 2015</t>
  </si>
  <si>
    <t>SW+AGY 13</t>
  </si>
  <si>
    <t>SW+AGY 14</t>
  </si>
  <si>
    <t>SW+AGY 15</t>
  </si>
  <si>
    <t>Number of children in need per social worker at 30th September 2013-15 (FTE) [Excluding Agency Workers]</t>
  </si>
  <si>
    <t>Change in Children in Need (CIN) per Social Worker at 30th September 2013-2015 (FTE) [Excluding Agency Workers]</t>
  </si>
  <si>
    <t>Number of children in need per social worker at 30th September 2013-15 (FTE) [Including Agency Workers]</t>
  </si>
  <si>
    <t>Change in Children in Need (CIN) per Social Worker at 30th September 2013-2015 (FTE) [Including Agency Workers]</t>
  </si>
  <si>
    <t>These figures are taken directly from the DfE publications- please be aware that their calculations DO NOT INCLUDE AGENCY SOCIAL WORKERS. 
Recalculated figures taking agency Social Workers into account are included on Pages 7-8.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</si>
</sst>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General_)"/>
  </numFmts>
  <fonts count="5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sz val="10"/>
      <name val="Arial"/>
    </font>
    <font>
      <b/>
      <sz val="9"/>
      <color rgb="FF00B05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39"/>
      </bottom>
      <diagonal/>
    </border>
    <border>
      <left style="thin">
        <color indexed="39"/>
      </left>
      <right style="thin">
        <color auto="1"/>
      </right>
      <top/>
      <bottom/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7" fillId="0" borderId="0" applyFont="0"/>
    <xf numFmtId="166" fontId="27" fillId="0" borderId="0"/>
    <xf numFmtId="0" fontId="26" fillId="0" borderId="0" applyNumberFormat="0" applyFill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388">
    <xf numFmtId="0" fontId="0" fillId="0" borderId="0" xfId="0"/>
    <xf numFmtId="0" fontId="5" fillId="24" borderId="0" xfId="0" applyFont="1" applyFill="1"/>
    <xf numFmtId="0" fontId="0" fillId="24" borderId="0" xfId="0" applyFill="1"/>
    <xf numFmtId="0" fontId="0" fillId="24" borderId="0" xfId="0" applyFill="1" applyBorder="1"/>
    <xf numFmtId="0" fontId="5" fillId="24" borderId="0" xfId="0" applyFont="1" applyFill="1" applyBorder="1"/>
    <xf numFmtId="0" fontId="30" fillId="24" borderId="0" xfId="0" applyFont="1" applyFill="1" applyBorder="1"/>
    <xf numFmtId="0" fontId="0" fillId="0" borderId="0" xfId="0" applyAlignment="1">
      <alignment wrapText="1"/>
    </xf>
    <xf numFmtId="0" fontId="33" fillId="24" borderId="0" xfId="0" applyFont="1" applyFill="1" applyBorder="1"/>
    <xf numFmtId="0" fontId="33" fillId="24" borderId="0" xfId="0" applyFont="1" applyFill="1"/>
    <xf numFmtId="0" fontId="33" fillId="24" borderId="0" xfId="0" applyFont="1" applyFill="1" applyBorder="1" applyAlignment="1">
      <alignment wrapText="1"/>
    </xf>
    <xf numFmtId="0" fontId="32" fillId="24" borderId="0" xfId="0" applyFont="1" applyFill="1" applyBorder="1" applyAlignment="1">
      <alignment horizontal="right"/>
    </xf>
    <xf numFmtId="0" fontId="1" fillId="24" borderId="0" xfId="0" applyFont="1" applyFill="1" applyBorder="1" applyAlignment="1">
      <alignment wrapText="1"/>
    </xf>
    <xf numFmtId="0" fontId="28" fillId="24" borderId="0" xfId="0" applyFont="1" applyFill="1" applyBorder="1"/>
    <xf numFmtId="0" fontId="28" fillId="24" borderId="10" xfId="0" applyFont="1" applyFill="1" applyBorder="1" applyAlignment="1">
      <alignment horizontal="left"/>
    </xf>
    <xf numFmtId="0" fontId="28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2" fillId="24" borderId="0" xfId="0" applyFont="1" applyFill="1"/>
    <xf numFmtId="0" fontId="2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2" fillId="24" borderId="11" xfId="0" applyFont="1" applyFill="1" applyBorder="1"/>
    <xf numFmtId="0" fontId="5" fillId="24" borderId="14" xfId="0" applyFont="1" applyFill="1" applyBorder="1"/>
    <xf numFmtId="0" fontId="5" fillId="24" borderId="12" xfId="0" applyFont="1" applyFill="1" applyBorder="1"/>
    <xf numFmtId="0" fontId="5" fillId="24" borderId="15" xfId="0" applyFont="1" applyFill="1" applyBorder="1"/>
    <xf numFmtId="0" fontId="5" fillId="24" borderId="16" xfId="0" applyFont="1" applyFill="1" applyBorder="1"/>
    <xf numFmtId="0" fontId="5" fillId="24" borderId="17" xfId="0" applyFont="1" applyFill="1" applyBorder="1"/>
    <xf numFmtId="0" fontId="5" fillId="24" borderId="18" xfId="0" applyFont="1" applyFill="1" applyBorder="1"/>
    <xf numFmtId="0" fontId="5" fillId="24" borderId="13" xfId="0" applyFont="1" applyFill="1" applyBorder="1"/>
    <xf numFmtId="0" fontId="5" fillId="24" borderId="19" xfId="0" applyFont="1" applyFill="1" applyBorder="1"/>
    <xf numFmtId="0" fontId="5" fillId="24" borderId="20" xfId="0" applyFont="1" applyFill="1" applyBorder="1"/>
    <xf numFmtId="0" fontId="6" fillId="24" borderId="17" xfId="0" applyFont="1" applyFill="1" applyBorder="1" applyAlignment="1">
      <alignment wrapText="1"/>
    </xf>
    <xf numFmtId="0" fontId="6" fillId="24" borderId="17" xfId="0" applyFont="1" applyFill="1" applyBorder="1"/>
    <xf numFmtId="0" fontId="33" fillId="24" borderId="16" xfId="0" applyFont="1" applyFill="1" applyBorder="1"/>
    <xf numFmtId="0" fontId="33" fillId="24" borderId="17" xfId="0" applyFont="1" applyFill="1" applyBorder="1"/>
    <xf numFmtId="0" fontId="28" fillId="24" borderId="0" xfId="0" applyFont="1" applyFill="1" applyBorder="1" applyAlignment="1">
      <alignment horizontal="left" indent="2"/>
    </xf>
    <xf numFmtId="0" fontId="1" fillId="24" borderId="0" xfId="0" applyFont="1" applyFill="1"/>
    <xf numFmtId="49" fontId="37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Border="1" applyProtection="1"/>
    <xf numFmtId="49" fontId="37" fillId="24" borderId="0" xfId="0" applyNumberFormat="1" applyFont="1" applyFill="1" applyBorder="1" applyAlignment="1">
      <alignment horizontal="right"/>
    </xf>
    <xf numFmtId="0" fontId="2" fillId="24" borderId="0" xfId="0" applyFont="1" applyFill="1" applyProtection="1"/>
    <xf numFmtId="0" fontId="2" fillId="24" borderId="0" xfId="0" applyFont="1" applyFill="1" applyBorder="1" applyAlignment="1" applyProtection="1"/>
    <xf numFmtId="0" fontId="2" fillId="24" borderId="0" xfId="0" applyFont="1" applyFill="1" applyAlignment="1" applyProtection="1"/>
    <xf numFmtId="3" fontId="2" fillId="24" borderId="0" xfId="0" applyNumberFormat="1" applyFont="1" applyFill="1" applyBorder="1" applyAlignment="1" applyProtection="1">
      <alignment horizontal="center"/>
    </xf>
    <xf numFmtId="0" fontId="9" fillId="24" borderId="0" xfId="0" applyFont="1" applyFill="1" applyBorder="1" applyAlignment="1" applyProtection="1">
      <alignment wrapText="1"/>
    </xf>
    <xf numFmtId="0" fontId="33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wrapText="1"/>
    </xf>
    <xf numFmtId="0" fontId="44" fillId="0" borderId="22" xfId="0" applyFont="1" applyFill="1" applyBorder="1" applyAlignment="1" applyProtection="1">
      <alignment horizontal="center"/>
    </xf>
    <xf numFmtId="0" fontId="45" fillId="0" borderId="22" xfId="0" applyFont="1" applyFill="1" applyBorder="1" applyAlignment="1" applyProtection="1">
      <alignment horizontal="right"/>
    </xf>
    <xf numFmtId="0" fontId="45" fillId="0" borderId="22" xfId="0" applyFont="1" applyFill="1" applyBorder="1" applyAlignment="1" applyProtection="1">
      <alignment horizontal="right" vertical="center"/>
    </xf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Border="1" applyAlignment="1" applyProtection="1">
      <alignment horizontal="center"/>
    </xf>
    <xf numFmtId="0" fontId="2" fillId="25" borderId="0" xfId="0" applyFont="1" applyFill="1" applyBorder="1" applyAlignment="1" applyProtection="1">
      <alignment wrapText="1"/>
    </xf>
    <xf numFmtId="0" fontId="6" fillId="25" borderId="0" xfId="0" applyFont="1" applyFill="1" applyBorder="1" applyAlignment="1" applyProtection="1">
      <alignment horizontal="center"/>
    </xf>
    <xf numFmtId="0" fontId="2" fillId="25" borderId="0" xfId="0" applyFont="1" applyFill="1" applyBorder="1" applyProtection="1"/>
    <xf numFmtId="0" fontId="8" fillId="24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0" fillId="25" borderId="0" xfId="0" applyFill="1" applyBorder="1" applyAlignment="1">
      <alignment horizontal="left" vertical="top" wrapText="1"/>
    </xf>
    <xf numFmtId="0" fontId="34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45" fillId="0" borderId="22" xfId="0" applyFont="1" applyFill="1" applyBorder="1" applyAlignment="1" applyProtection="1">
      <alignment horizontal="left" vertical="center"/>
    </xf>
    <xf numFmtId="0" fontId="2" fillId="0" borderId="0" xfId="0" applyFont="1" applyFill="1" applyProtection="1"/>
    <xf numFmtId="0" fontId="2" fillId="0" borderId="0" xfId="0" applyFont="1" applyFill="1" applyAlignment="1" applyProtection="1"/>
    <xf numFmtId="0" fontId="34" fillId="0" borderId="0" xfId="0" applyFont="1" applyFill="1" applyBorder="1" applyProtection="1"/>
    <xf numFmtId="0" fontId="35" fillId="0" borderId="0" xfId="0" applyFont="1" applyFill="1" applyBorder="1" applyAlignment="1" applyProtection="1">
      <alignment horizontal="right"/>
    </xf>
    <xf numFmtId="0" fontId="34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26" xfId="0" applyFont="1" applyFill="1" applyBorder="1" applyAlignment="1" applyProtection="1">
      <alignment horizontal="left" vertical="center" wrapText="1"/>
    </xf>
    <xf numFmtId="3" fontId="2" fillId="0" borderId="26" xfId="0" applyNumberFormat="1" applyFont="1" applyBorder="1" applyAlignment="1" applyProtection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2" fillId="24" borderId="34" xfId="0" applyFont="1" applyFill="1" applyBorder="1" applyProtection="1"/>
    <xf numFmtId="0" fontId="2" fillId="24" borderId="35" xfId="0" applyFont="1" applyFill="1" applyBorder="1" applyProtection="1"/>
    <xf numFmtId="0" fontId="2" fillId="24" borderId="36" xfId="0" applyFont="1" applyFill="1" applyBorder="1" applyProtection="1"/>
    <xf numFmtId="0" fontId="36" fillId="24" borderId="37" xfId="0" applyFont="1" applyFill="1" applyBorder="1" applyProtection="1"/>
    <xf numFmtId="0" fontId="2" fillId="24" borderId="38" xfId="0" applyFont="1" applyFill="1" applyBorder="1" applyProtection="1"/>
    <xf numFmtId="0" fontId="2" fillId="24" borderId="37" xfId="0" applyFont="1" applyFill="1" applyBorder="1" applyProtection="1"/>
    <xf numFmtId="0" fontId="2" fillId="24" borderId="37" xfId="0" applyFont="1" applyFill="1" applyBorder="1" applyAlignment="1" applyProtection="1"/>
    <xf numFmtId="0" fontId="2" fillId="24" borderId="38" xfId="0" applyFont="1" applyFill="1" applyBorder="1" applyAlignment="1" applyProtection="1"/>
    <xf numFmtId="0" fontId="2" fillId="24" borderId="37" xfId="0" applyFont="1" applyFill="1" applyBorder="1" applyAlignment="1" applyProtection="1">
      <alignment vertical="center"/>
    </xf>
    <xf numFmtId="0" fontId="2" fillId="24" borderId="38" xfId="0" applyFont="1" applyFill="1" applyBorder="1" applyAlignment="1" applyProtection="1">
      <alignment vertical="center"/>
    </xf>
    <xf numFmtId="0" fontId="2" fillId="24" borderId="39" xfId="0" applyFont="1" applyFill="1" applyBorder="1" applyProtection="1"/>
    <xf numFmtId="0" fontId="2" fillId="24" borderId="40" xfId="0" applyFont="1" applyFill="1" applyBorder="1" applyProtection="1"/>
    <xf numFmtId="0" fontId="2" fillId="24" borderId="41" xfId="0" applyFont="1" applyFill="1" applyBorder="1" applyProtection="1"/>
    <xf numFmtId="0" fontId="48" fillId="24" borderId="0" xfId="0" applyFont="1" applyFill="1" applyBorder="1" applyAlignment="1" applyProtection="1">
      <alignment horizontal="left" vertical="center"/>
    </xf>
    <xf numFmtId="0" fontId="2" fillId="27" borderId="26" xfId="0" applyFont="1" applyFill="1" applyBorder="1" applyAlignment="1" applyProtection="1">
      <alignment horizontal="left" vertical="center" wrapText="1"/>
    </xf>
    <xf numFmtId="3" fontId="2" fillId="27" borderId="22" xfId="0" applyNumberFormat="1" applyFont="1" applyFill="1" applyBorder="1" applyAlignment="1" applyProtection="1">
      <alignment horizontal="center" vertical="center"/>
    </xf>
    <xf numFmtId="3" fontId="2" fillId="27" borderId="26" xfId="0" applyNumberFormat="1" applyFont="1" applyFill="1" applyBorder="1" applyAlignment="1" applyProtection="1">
      <alignment horizontal="center" vertical="center"/>
    </xf>
    <xf numFmtId="0" fontId="34" fillId="24" borderId="42" xfId="0" applyFont="1" applyFill="1" applyBorder="1" applyProtection="1"/>
    <xf numFmtId="0" fontId="34" fillId="24" borderId="43" xfId="0" applyFont="1" applyFill="1" applyBorder="1" applyProtection="1"/>
    <xf numFmtId="0" fontId="34" fillId="24" borderId="43" xfId="0" applyFont="1" applyFill="1" applyBorder="1" applyAlignment="1" applyProtection="1"/>
    <xf numFmtId="0" fontId="34" fillId="24" borderId="43" xfId="0" applyFont="1" applyFill="1" applyBorder="1" applyAlignment="1" applyProtection="1">
      <alignment vertical="center"/>
    </xf>
    <xf numFmtId="0" fontId="2" fillId="24" borderId="43" xfId="0" applyFont="1" applyFill="1" applyBorder="1" applyAlignment="1" applyProtection="1"/>
    <xf numFmtId="0" fontId="34" fillId="24" borderId="44" xfId="0" applyFont="1" applyFill="1" applyBorder="1" applyProtection="1"/>
    <xf numFmtId="0" fontId="2" fillId="24" borderId="45" xfId="0" applyFont="1" applyFill="1" applyBorder="1" applyProtection="1"/>
    <xf numFmtId="0" fontId="2" fillId="24" borderId="46" xfId="0" applyFont="1" applyFill="1" applyBorder="1" applyProtection="1"/>
    <xf numFmtId="0" fontId="2" fillId="24" borderId="47" xfId="0" applyFont="1" applyFill="1" applyBorder="1" applyProtection="1"/>
    <xf numFmtId="0" fontId="2" fillId="24" borderId="48" xfId="0" applyFont="1" applyFill="1" applyBorder="1" applyProtection="1"/>
    <xf numFmtId="0" fontId="34" fillId="0" borderId="49" xfId="0" applyFont="1" applyFill="1" applyBorder="1" applyProtection="1"/>
    <xf numFmtId="0" fontId="0" fillId="25" borderId="0" xfId="0" applyFill="1" applyBorder="1" applyAlignment="1" applyProtection="1">
      <protection locked="0"/>
    </xf>
    <xf numFmtId="0" fontId="34" fillId="0" borderId="24" xfId="0" applyFont="1" applyFill="1" applyBorder="1" applyProtection="1"/>
    <xf numFmtId="0" fontId="35" fillId="0" borderId="49" xfId="0" applyFont="1" applyFill="1" applyBorder="1" applyAlignment="1" applyProtection="1">
      <alignment horizontal="right"/>
    </xf>
    <xf numFmtId="0" fontId="34" fillId="0" borderId="46" xfId="0" applyFont="1" applyFill="1" applyBorder="1" applyProtection="1"/>
    <xf numFmtId="0" fontId="2" fillId="0" borderId="0" xfId="0" applyFont="1" applyFill="1" applyBorder="1" applyProtection="1"/>
    <xf numFmtId="0" fontId="44" fillId="0" borderId="22" xfId="0" applyFont="1" applyFill="1" applyBorder="1" applyAlignment="1" applyProtection="1">
      <alignment horizontal="center" wrapText="1"/>
    </xf>
    <xf numFmtId="0" fontId="34" fillId="0" borderId="46" xfId="0" applyFont="1" applyFill="1" applyBorder="1" applyAlignment="1" applyProtection="1"/>
    <xf numFmtId="0" fontId="2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right" vertical="center"/>
    </xf>
    <xf numFmtId="0" fontId="34" fillId="0" borderId="46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1" fontId="45" fillId="0" borderId="22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horizontal="right"/>
    </xf>
    <xf numFmtId="0" fontId="2" fillId="24" borderId="0" xfId="0" applyFont="1" applyFill="1" applyBorder="1" applyAlignment="1" applyProtection="1">
      <alignment wrapText="1"/>
    </xf>
    <xf numFmtId="0" fontId="32" fillId="24" borderId="37" xfId="0" applyFont="1" applyFill="1" applyBorder="1" applyAlignment="1" applyProtection="1">
      <alignment horizontal="center" wrapText="1"/>
    </xf>
    <xf numFmtId="1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Border="1" applyAlignment="1" applyProtection="1">
      <alignment horizontal="center" vertical="center"/>
    </xf>
    <xf numFmtId="0" fontId="2" fillId="24" borderId="43" xfId="0" applyFont="1" applyFill="1" applyBorder="1" applyProtection="1"/>
    <xf numFmtId="0" fontId="2" fillId="24" borderId="50" xfId="0" applyFont="1" applyFill="1" applyBorder="1" applyProtection="1"/>
    <xf numFmtId="0" fontId="2" fillId="24" borderId="51" xfId="0" applyFont="1" applyFill="1" applyBorder="1" applyProtection="1"/>
    <xf numFmtId="0" fontId="2" fillId="24" borderId="52" xfId="0" applyFont="1" applyFill="1" applyBorder="1" applyProtection="1"/>
    <xf numFmtId="0" fontId="1" fillId="0" borderId="0" xfId="0" applyFont="1" applyFill="1" applyBorder="1" applyProtection="1"/>
    <xf numFmtId="0" fontId="0" fillId="24" borderId="43" xfId="0" applyFill="1" applyBorder="1" applyProtection="1"/>
    <xf numFmtId="0" fontId="2" fillId="24" borderId="53" xfId="0" applyFont="1" applyFill="1" applyBorder="1" applyProtection="1"/>
    <xf numFmtId="0" fontId="6" fillId="24" borderId="53" xfId="0" applyFont="1" applyFill="1" applyBorder="1" applyAlignment="1" applyProtection="1">
      <alignment horizontal="center"/>
    </xf>
    <xf numFmtId="0" fontId="2" fillId="24" borderId="54" xfId="0" applyFont="1" applyFill="1" applyBorder="1" applyProtection="1"/>
    <xf numFmtId="0" fontId="0" fillId="24" borderId="28" xfId="0" applyFill="1" applyBorder="1" applyProtection="1"/>
    <xf numFmtId="0" fontId="0" fillId="24" borderId="38" xfId="0" applyFill="1" applyBorder="1" applyAlignment="1" applyProtection="1">
      <alignment wrapText="1"/>
    </xf>
    <xf numFmtId="0" fontId="47" fillId="25" borderId="0" xfId="0" applyFont="1" applyFill="1"/>
    <xf numFmtId="0" fontId="2" fillId="24" borderId="0" xfId="0" applyFont="1" applyFill="1" applyBorder="1" applyAlignment="1" applyProtection="1">
      <alignment horizontal="left" wrapText="1"/>
    </xf>
    <xf numFmtId="0" fontId="33" fillId="24" borderId="53" xfId="0" applyFont="1" applyFill="1" applyBorder="1" applyAlignment="1" applyProtection="1">
      <alignment vertical="top" wrapText="1"/>
    </xf>
    <xf numFmtId="0" fontId="6" fillId="24" borderId="0" xfId="0" applyFont="1" applyFill="1" applyBorder="1" applyAlignment="1" applyProtection="1">
      <alignment vertical="top" wrapText="1"/>
    </xf>
    <xf numFmtId="0" fontId="2" fillId="24" borderId="55" xfId="0" applyFont="1" applyFill="1" applyBorder="1" applyProtection="1"/>
    <xf numFmtId="0" fontId="0" fillId="0" borderId="0" xfId="0" applyBorder="1" applyAlignment="1">
      <alignment wrapText="1"/>
    </xf>
    <xf numFmtId="0" fontId="6" fillId="26" borderId="27" xfId="0" applyFont="1" applyFill="1" applyBorder="1" applyAlignment="1" applyProtection="1">
      <alignment horizontal="center" vertical="center" wrapText="1"/>
    </xf>
    <xf numFmtId="0" fontId="6" fillId="26" borderId="22" xfId="0" applyFont="1" applyFill="1" applyBorder="1" applyAlignment="1" applyProtection="1">
      <alignment horizontal="center" vertical="center" wrapText="1"/>
    </xf>
    <xf numFmtId="0" fontId="6" fillId="24" borderId="49" xfId="0" applyFont="1" applyFill="1" applyBorder="1" applyAlignment="1" applyProtection="1">
      <alignment horizontal="center"/>
    </xf>
    <xf numFmtId="0" fontId="2" fillId="24" borderId="49" xfId="0" applyFont="1" applyFill="1" applyBorder="1" applyProtection="1"/>
    <xf numFmtId="3" fontId="2" fillId="0" borderId="26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top"/>
    </xf>
    <xf numFmtId="0" fontId="6" fillId="25" borderId="0" xfId="0" applyFont="1" applyFill="1" applyBorder="1" applyAlignment="1" applyProtection="1">
      <alignment vertical="top"/>
      <protection locked="0"/>
    </xf>
    <xf numFmtId="165" fontId="2" fillId="0" borderId="26" xfId="0" applyNumberFormat="1" applyFont="1" applyFill="1" applyBorder="1" applyAlignment="1" applyProtection="1">
      <alignment horizontal="center" vertical="top"/>
      <protection hidden="1"/>
    </xf>
    <xf numFmtId="0" fontId="51" fillId="28" borderId="26" xfId="0" applyFont="1" applyFill="1" applyBorder="1" applyAlignment="1" applyProtection="1">
      <alignment horizontal="left" vertical="center" wrapText="1"/>
    </xf>
    <xf numFmtId="3" fontId="51" fillId="28" borderId="22" xfId="0" applyNumberFormat="1" applyFont="1" applyFill="1" applyBorder="1" applyAlignment="1" applyProtection="1">
      <alignment horizontal="center" vertical="center"/>
    </xf>
    <xf numFmtId="3" fontId="51" fillId="28" borderId="26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1" fontId="2" fillId="0" borderId="26" xfId="0" applyNumberFormat="1" applyFont="1" applyFill="1" applyBorder="1" applyAlignment="1" applyProtection="1">
      <alignment horizontal="center" vertical="top"/>
      <protection hidden="1"/>
    </xf>
    <xf numFmtId="1" fontId="2" fillId="27" borderId="26" xfId="0" applyNumberFormat="1" applyFont="1" applyFill="1" applyBorder="1" applyAlignment="1" applyProtection="1">
      <alignment horizontal="center" vertical="center"/>
    </xf>
    <xf numFmtId="1" fontId="51" fillId="28" borderId="26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Protection="1"/>
    <xf numFmtId="0" fontId="43" fillId="0" borderId="0" xfId="0" applyFont="1" applyFill="1" applyProtection="1">
      <protection hidden="1"/>
    </xf>
    <xf numFmtId="164" fontId="43" fillId="0" borderId="0" xfId="0" applyNumberFormat="1" applyFont="1" applyFill="1" applyProtection="1">
      <protection hidden="1"/>
    </xf>
    <xf numFmtId="0" fontId="43" fillId="0" borderId="0" xfId="0" applyFont="1" applyFill="1" applyAlignment="1" applyProtection="1">
      <alignment vertical="top"/>
      <protection hidden="1"/>
    </xf>
    <xf numFmtId="164" fontId="43" fillId="0" borderId="0" xfId="0" applyNumberFormat="1" applyFont="1" applyFill="1" applyAlignment="1" applyProtection="1">
      <alignment vertical="top"/>
      <protection hidden="1"/>
    </xf>
    <xf numFmtId="0" fontId="6" fillId="0" borderId="46" xfId="0" applyFont="1" applyFill="1" applyBorder="1" applyAlignment="1" applyProtection="1">
      <alignment vertical="center"/>
    </xf>
    <xf numFmtId="0" fontId="2" fillId="0" borderId="46" xfId="0" applyFont="1" applyFill="1" applyBorder="1" applyAlignment="1" applyProtection="1"/>
    <xf numFmtId="0" fontId="34" fillId="0" borderId="21" xfId="0" applyFont="1" applyFill="1" applyBorder="1" applyProtection="1"/>
    <xf numFmtId="165" fontId="2" fillId="0" borderId="26" xfId="0" applyNumberFormat="1" applyFont="1" applyBorder="1" applyAlignment="1" applyProtection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 vertical="center"/>
    </xf>
    <xf numFmtId="9" fontId="2" fillId="0" borderId="30" xfId="0" applyNumberFormat="1" applyFont="1" applyFill="1" applyBorder="1" applyAlignment="1" applyProtection="1">
      <alignment horizontal="center" vertical="top"/>
      <protection hidden="1"/>
    </xf>
    <xf numFmtId="9" fontId="2" fillId="0" borderId="30" xfId="0" applyNumberFormat="1" applyFont="1" applyBorder="1" applyAlignment="1" applyProtection="1">
      <alignment horizontal="center" vertical="center"/>
    </xf>
    <xf numFmtId="9" fontId="2" fillId="27" borderId="30" xfId="0" applyNumberFormat="1" applyFont="1" applyFill="1" applyBorder="1" applyAlignment="1" applyProtection="1">
      <alignment horizontal="center" vertical="center"/>
    </xf>
    <xf numFmtId="9" fontId="51" fillId="28" borderId="30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/>
    <xf numFmtId="0" fontId="2" fillId="0" borderId="25" xfId="0" applyFont="1" applyFill="1" applyBorder="1" applyProtection="1"/>
    <xf numFmtId="0" fontId="35" fillId="0" borderId="25" xfId="0" applyFont="1" applyFill="1" applyBorder="1" applyAlignment="1" applyProtection="1">
      <alignment horizontal="right"/>
    </xf>
    <xf numFmtId="0" fontId="6" fillId="26" borderId="23" xfId="0" applyFont="1" applyFill="1" applyBorder="1" applyAlignment="1" applyProtection="1">
      <alignment horizontal="center" vertical="center" wrapText="1"/>
    </xf>
    <xf numFmtId="0" fontId="6" fillId="26" borderId="25" xfId="0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6" fillId="26" borderId="22" xfId="0" applyFont="1" applyFill="1" applyBorder="1" applyAlignment="1" applyProtection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2" fillId="24" borderId="55" xfId="0" applyFont="1" applyFill="1" applyBorder="1" applyAlignment="1" applyProtection="1">
      <alignment vertical="center"/>
    </xf>
    <xf numFmtId="0" fontId="45" fillId="0" borderId="0" xfId="0" applyFont="1" applyFill="1" applyBorder="1" applyAlignment="1" applyProtection="1">
      <alignment horizontal="left" vertical="center"/>
    </xf>
    <xf numFmtId="1" fontId="45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 applyProtection="1">
      <alignment vertical="center"/>
    </xf>
    <xf numFmtId="1" fontId="35" fillId="0" borderId="0" xfId="0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right" vertical="center"/>
    </xf>
    <xf numFmtId="1" fontId="2" fillId="0" borderId="22" xfId="0" applyNumberFormat="1" applyFont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center"/>
    </xf>
    <xf numFmtId="1" fontId="2" fillId="27" borderId="22" xfId="0" applyNumberFormat="1" applyFont="1" applyFill="1" applyBorder="1" applyAlignment="1" applyProtection="1">
      <alignment horizontal="center" vertical="center"/>
    </xf>
    <xf numFmtId="1" fontId="51" fillId="28" borderId="22" xfId="0" applyNumberFormat="1" applyFont="1" applyFill="1" applyBorder="1" applyAlignment="1" applyProtection="1">
      <alignment horizontal="center" vertical="center"/>
    </xf>
    <xf numFmtId="0" fontId="6" fillId="26" borderId="21" xfId="0" applyFont="1" applyFill="1" applyBorder="1" applyAlignment="1" applyProtection="1">
      <alignment vertical="center" wrapText="1"/>
    </xf>
    <xf numFmtId="0" fontId="0" fillId="25" borderId="58" xfId="0" applyFill="1" applyBorder="1" applyAlignment="1">
      <alignment wrapText="1"/>
    </xf>
    <xf numFmtId="0" fontId="0" fillId="25" borderId="59" xfId="0" applyFill="1" applyBorder="1" applyAlignment="1">
      <alignment horizontal="left" vertical="top" wrapText="1"/>
    </xf>
    <xf numFmtId="1" fontId="2" fillId="0" borderId="22" xfId="0" applyNumberFormat="1" applyFont="1" applyFill="1" applyBorder="1" applyAlignment="1" applyProtection="1">
      <alignment horizontal="center" vertical="top"/>
      <protection hidden="1"/>
    </xf>
    <xf numFmtId="0" fontId="6" fillId="25" borderId="27" xfId="0" applyFont="1" applyFill="1" applyBorder="1" applyAlignment="1" applyProtection="1">
      <alignment vertical="center" wrapText="1"/>
    </xf>
    <xf numFmtId="0" fontId="6" fillId="26" borderId="56" xfId="0" applyFont="1" applyFill="1" applyBorder="1" applyAlignment="1" applyProtection="1">
      <alignment vertical="center" wrapText="1"/>
    </xf>
    <xf numFmtId="0" fontId="2" fillId="29" borderId="26" xfId="0" applyFont="1" applyFill="1" applyBorder="1" applyAlignment="1" applyProtection="1">
      <alignment horizontal="left" vertical="center" wrapText="1"/>
    </xf>
    <xf numFmtId="1" fontId="2" fillId="29" borderId="22" xfId="0" applyNumberFormat="1" applyFont="1" applyFill="1" applyBorder="1" applyAlignment="1" applyProtection="1">
      <alignment horizontal="center" vertical="center"/>
    </xf>
    <xf numFmtId="3" fontId="2" fillId="29" borderId="22" xfId="0" applyNumberFormat="1" applyFont="1" applyFill="1" applyBorder="1" applyAlignment="1" applyProtection="1">
      <alignment horizontal="center" vertical="center"/>
    </xf>
    <xf numFmtId="1" fontId="2" fillId="29" borderId="26" xfId="0" applyNumberFormat="1" applyFont="1" applyFill="1" applyBorder="1" applyAlignment="1" applyProtection="1">
      <alignment horizontal="center" vertical="center"/>
    </xf>
    <xf numFmtId="9" fontId="2" fillId="29" borderId="30" xfId="0" applyNumberFormat="1" applyFont="1" applyFill="1" applyBorder="1" applyAlignment="1" applyProtection="1">
      <alignment horizontal="center" vertical="center"/>
    </xf>
    <xf numFmtId="3" fontId="2" fillId="29" borderId="26" xfId="0" applyNumberFormat="1" applyFont="1" applyFill="1" applyBorder="1" applyAlignment="1" applyProtection="1">
      <alignment horizontal="center" vertical="center"/>
    </xf>
    <xf numFmtId="0" fontId="6" fillId="26" borderId="23" xfId="0" applyFont="1" applyFill="1" applyBorder="1" applyAlignment="1" applyProtection="1">
      <alignment horizontal="center" wrapText="1"/>
    </xf>
    <xf numFmtId="0" fontId="6" fillId="26" borderId="24" xfId="0" applyFont="1" applyFill="1" applyBorder="1" applyAlignment="1" applyProtection="1">
      <alignment horizontal="left" wrapText="1" indent="2"/>
    </xf>
    <xf numFmtId="0" fontId="6" fillId="26" borderId="57" xfId="0" applyFont="1" applyFill="1" applyBorder="1" applyAlignment="1" applyProtection="1">
      <alignment horizontal="left" wrapText="1" indent="2"/>
    </xf>
    <xf numFmtId="0" fontId="6" fillId="26" borderId="25" xfId="0" applyFont="1" applyFill="1" applyBorder="1" applyAlignment="1" applyProtection="1">
      <alignment horizontal="center" vertical="center" wrapText="1"/>
    </xf>
    <xf numFmtId="9" fontId="2" fillId="0" borderId="25" xfId="0" applyNumberFormat="1" applyFont="1" applyFill="1" applyBorder="1" applyAlignment="1" applyProtection="1">
      <alignment horizontal="center" vertical="top"/>
      <protection hidden="1"/>
    </xf>
    <xf numFmtId="9" fontId="2" fillId="0" borderId="25" xfId="0" applyNumberFormat="1" applyFont="1" applyBorder="1" applyAlignment="1" applyProtection="1">
      <alignment horizontal="center" vertical="center"/>
    </xf>
    <xf numFmtId="9" fontId="2" fillId="27" borderId="25" xfId="0" applyNumberFormat="1" applyFont="1" applyFill="1" applyBorder="1" applyAlignment="1" applyProtection="1">
      <alignment horizontal="center" vertical="center"/>
    </xf>
    <xf numFmtId="9" fontId="2" fillId="29" borderId="25" xfId="0" applyNumberFormat="1" applyFont="1" applyFill="1" applyBorder="1" applyAlignment="1" applyProtection="1">
      <alignment horizontal="center" vertical="center"/>
    </xf>
    <xf numFmtId="9" fontId="51" fillId="28" borderId="25" xfId="0" applyNumberFormat="1" applyFont="1" applyFill="1" applyBorder="1" applyAlignment="1" applyProtection="1">
      <alignment horizontal="center" vertical="center"/>
    </xf>
    <xf numFmtId="165" fontId="2" fillId="27" borderId="26" xfId="0" applyNumberFormat="1" applyFont="1" applyFill="1" applyBorder="1" applyAlignment="1" applyProtection="1">
      <alignment horizontal="center" vertical="center"/>
    </xf>
    <xf numFmtId="165" fontId="2" fillId="29" borderId="26" xfId="0" applyNumberFormat="1" applyFont="1" applyFill="1" applyBorder="1" applyAlignment="1" applyProtection="1">
      <alignment horizontal="center" vertical="center"/>
    </xf>
    <xf numFmtId="165" fontId="51" fillId="28" borderId="26" xfId="0" applyNumberFormat="1" applyFont="1" applyFill="1" applyBorder="1" applyAlignment="1" applyProtection="1">
      <alignment horizontal="center" vertical="center"/>
    </xf>
    <xf numFmtId="165" fontId="2" fillId="27" borderId="22" xfId="0" applyNumberFormat="1" applyFont="1" applyFill="1" applyBorder="1" applyAlignment="1" applyProtection="1">
      <alignment horizontal="center" vertical="center"/>
    </xf>
    <xf numFmtId="165" fontId="2" fillId="29" borderId="22" xfId="0" applyNumberFormat="1" applyFont="1" applyFill="1" applyBorder="1" applyAlignment="1" applyProtection="1">
      <alignment horizontal="center" vertical="center"/>
    </xf>
    <xf numFmtId="165" fontId="51" fillId="28" borderId="22" xfId="0" applyNumberFormat="1" applyFont="1" applyFill="1" applyBorder="1" applyAlignment="1" applyProtection="1">
      <alignment horizontal="center" vertical="center"/>
    </xf>
    <xf numFmtId="1" fontId="2" fillId="0" borderId="60" xfId="0" applyNumberFormat="1" applyFont="1" applyBorder="1" applyAlignment="1" applyProtection="1">
      <alignment horizontal="center" vertical="center"/>
    </xf>
    <xf numFmtId="1" fontId="2" fillId="0" borderId="60" xfId="0" applyNumberFormat="1" applyFont="1" applyFill="1" applyBorder="1" applyAlignment="1" applyProtection="1">
      <alignment horizontal="center" vertical="center"/>
    </xf>
    <xf numFmtId="1" fontId="2" fillId="27" borderId="60" xfId="0" applyNumberFormat="1" applyFont="1" applyFill="1" applyBorder="1" applyAlignment="1" applyProtection="1">
      <alignment horizontal="center" vertical="center"/>
    </xf>
    <xf numFmtId="1" fontId="2" fillId="29" borderId="60" xfId="0" applyNumberFormat="1" applyFont="1" applyFill="1" applyBorder="1" applyAlignment="1" applyProtection="1">
      <alignment horizontal="center" vertical="center"/>
    </xf>
    <xf numFmtId="3" fontId="51" fillId="28" borderId="60" xfId="0" applyNumberFormat="1" applyFont="1" applyFill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/>
    </xf>
    <xf numFmtId="1" fontId="2" fillId="27" borderId="25" xfId="0" applyNumberFormat="1" applyFont="1" applyFill="1" applyBorder="1" applyAlignment="1" applyProtection="1">
      <alignment horizontal="center" vertical="center"/>
    </xf>
    <xf numFmtId="1" fontId="2" fillId="29" borderId="25" xfId="0" applyNumberFormat="1" applyFont="1" applyFill="1" applyBorder="1" applyAlignment="1" applyProtection="1">
      <alignment horizontal="center" vertical="center"/>
    </xf>
    <xf numFmtId="3" fontId="51" fillId="28" borderId="25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top"/>
      <protection hidden="1"/>
    </xf>
    <xf numFmtId="165" fontId="2" fillId="0" borderId="30" xfId="0" applyNumberFormat="1" applyFont="1" applyBorder="1" applyAlignment="1" applyProtection="1">
      <alignment horizontal="center" vertical="center"/>
    </xf>
    <xf numFmtId="165" fontId="2" fillId="27" borderId="30" xfId="0" applyNumberFormat="1" applyFont="1" applyFill="1" applyBorder="1" applyAlignment="1" applyProtection="1">
      <alignment horizontal="center" vertical="center"/>
    </xf>
    <xf numFmtId="165" fontId="2" fillId="29" borderId="30" xfId="0" applyNumberFormat="1" applyFont="1" applyFill="1" applyBorder="1" applyAlignment="1" applyProtection="1">
      <alignment horizontal="center" vertical="center"/>
    </xf>
    <xf numFmtId="165" fontId="51" fillId="28" borderId="30" xfId="0" applyNumberFormat="1" applyFont="1" applyFill="1" applyBorder="1" applyAlignment="1" applyProtection="1">
      <alignment horizontal="center" vertical="center"/>
    </xf>
    <xf numFmtId="1" fontId="2" fillId="0" borderId="68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1" fontId="2" fillId="0" borderId="68" xfId="0" applyNumberFormat="1" applyFont="1" applyFill="1" applyBorder="1" applyAlignment="1" applyProtection="1">
      <alignment horizontal="center" vertical="center"/>
    </xf>
    <xf numFmtId="1" fontId="2" fillId="0" borderId="30" xfId="0" applyNumberFormat="1" applyFont="1" applyFill="1" applyBorder="1" applyAlignment="1" applyProtection="1">
      <alignment horizontal="center" vertical="center"/>
    </xf>
    <xf numFmtId="1" fontId="2" fillId="27" borderId="68" xfId="0" applyNumberFormat="1" applyFont="1" applyFill="1" applyBorder="1" applyAlignment="1" applyProtection="1">
      <alignment horizontal="center" vertical="center"/>
    </xf>
    <xf numFmtId="1" fontId="2" fillId="27" borderId="30" xfId="0" applyNumberFormat="1" applyFont="1" applyFill="1" applyBorder="1" applyAlignment="1" applyProtection="1">
      <alignment horizontal="center" vertical="center"/>
    </xf>
    <xf numFmtId="1" fontId="2" fillId="29" borderId="68" xfId="0" applyNumberFormat="1" applyFont="1" applyFill="1" applyBorder="1" applyAlignment="1" applyProtection="1">
      <alignment horizontal="center" vertical="center"/>
    </xf>
    <xf numFmtId="1" fontId="2" fillId="29" borderId="30" xfId="0" applyNumberFormat="1" applyFont="1" applyFill="1" applyBorder="1" applyAlignment="1" applyProtection="1">
      <alignment horizontal="center" vertical="center"/>
    </xf>
    <xf numFmtId="3" fontId="51" fillId="28" borderId="68" xfId="0" applyNumberFormat="1" applyFont="1" applyFill="1" applyBorder="1" applyAlignment="1" applyProtection="1">
      <alignment horizontal="center" vertical="center"/>
    </xf>
    <xf numFmtId="3" fontId="51" fillId="28" borderId="30" xfId="0" applyNumberFormat="1" applyFont="1" applyFill="1" applyBorder="1" applyAlignment="1" applyProtection="1">
      <alignment horizontal="center" vertical="center"/>
    </xf>
    <xf numFmtId="0" fontId="35" fillId="25" borderId="0" xfId="0" applyFont="1" applyFill="1" applyBorder="1" applyAlignment="1" applyProtection="1">
      <alignment horizontal="right"/>
    </xf>
    <xf numFmtId="0" fontId="2" fillId="25" borderId="0" xfId="0" applyFont="1" applyFill="1" applyAlignment="1" applyProtection="1"/>
    <xf numFmtId="0" fontId="2" fillId="25" borderId="0" xfId="0" applyFont="1" applyFill="1" applyProtection="1"/>
    <xf numFmtId="0" fontId="6" fillId="26" borderId="66" xfId="0" applyFont="1" applyFill="1" applyBorder="1" applyAlignment="1" applyProtection="1">
      <alignment horizontal="center" vertical="center" wrapText="1"/>
    </xf>
    <xf numFmtId="0" fontId="2" fillId="25" borderId="0" xfId="0" applyFont="1" applyFill="1" applyBorder="1" applyAlignment="1" applyProtection="1">
      <alignment vertical="center"/>
    </xf>
    <xf numFmtId="0" fontId="2" fillId="25" borderId="69" xfId="0" applyFont="1" applyFill="1" applyBorder="1" applyProtection="1"/>
    <xf numFmtId="0" fontId="2" fillId="25" borderId="43" xfId="0" applyFont="1" applyFill="1" applyBorder="1" applyProtection="1"/>
    <xf numFmtId="0" fontId="2" fillId="25" borderId="21" xfId="0" applyFont="1" applyFill="1" applyBorder="1" applyProtection="1"/>
    <xf numFmtId="0" fontId="2" fillId="25" borderId="54" xfId="0" applyFont="1" applyFill="1" applyBorder="1" applyProtection="1"/>
    <xf numFmtId="0" fontId="2" fillId="25" borderId="0" xfId="0" applyFont="1" applyFill="1" applyAlignment="1" applyProtection="1">
      <alignment vertical="center"/>
    </xf>
    <xf numFmtId="3" fontId="2" fillId="25" borderId="0" xfId="0" applyNumberFormat="1" applyFont="1" applyFill="1" applyBorder="1" applyAlignment="1" applyProtection="1">
      <alignment horizontal="center"/>
    </xf>
    <xf numFmtId="165" fontId="2" fillId="0" borderId="68" xfId="0" applyNumberFormat="1" applyFont="1" applyBorder="1" applyAlignment="1" applyProtection="1">
      <alignment horizontal="center" vertical="center"/>
    </xf>
    <xf numFmtId="165" fontId="2" fillId="0" borderId="68" xfId="0" applyNumberFormat="1" applyFont="1" applyFill="1" applyBorder="1" applyAlignment="1" applyProtection="1">
      <alignment horizontal="center" vertical="center"/>
    </xf>
    <xf numFmtId="165" fontId="2" fillId="27" borderId="68" xfId="0" applyNumberFormat="1" applyFont="1" applyFill="1" applyBorder="1" applyAlignment="1" applyProtection="1">
      <alignment horizontal="center" vertical="center"/>
    </xf>
    <xf numFmtId="165" fontId="2" fillId="29" borderId="68" xfId="0" applyNumberFormat="1" applyFont="1" applyFill="1" applyBorder="1" applyAlignment="1" applyProtection="1">
      <alignment horizontal="center" vertical="center"/>
    </xf>
    <xf numFmtId="165" fontId="51" fillId="28" borderId="68" xfId="0" applyNumberFormat="1" applyFont="1" applyFill="1" applyBorder="1" applyAlignment="1" applyProtection="1">
      <alignment horizontal="center" vertical="center"/>
    </xf>
    <xf numFmtId="0" fontId="2" fillId="24" borderId="70" xfId="0" applyFont="1" applyFill="1" applyBorder="1" applyProtection="1"/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5" borderId="0" xfId="0" applyFont="1" applyFill="1" applyBorder="1" applyAlignment="1" applyProtection="1">
      <alignment horizontal="left" vertical="top" wrapText="1"/>
      <protection locked="0"/>
    </xf>
    <xf numFmtId="0" fontId="6" fillId="26" borderId="68" xfId="0" applyFont="1" applyFill="1" applyBorder="1" applyAlignment="1" applyProtection="1">
      <alignment horizontal="center" vertical="center" wrapText="1"/>
    </xf>
    <xf numFmtId="1" fontId="51" fillId="28" borderId="68" xfId="0" applyNumberFormat="1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/>
    <xf numFmtId="0" fontId="33" fillId="25" borderId="0" xfId="0" applyFont="1" applyFill="1" applyBorder="1" applyAlignment="1" applyProtection="1">
      <alignment horizontal="center" wrapText="1"/>
    </xf>
    <xf numFmtId="0" fontId="33" fillId="24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/>
    </xf>
    <xf numFmtId="165" fontId="2" fillId="0" borderId="22" xfId="0" applyNumberFormat="1" applyFont="1" applyFill="1" applyBorder="1" applyProtection="1">
      <protection hidden="1"/>
    </xf>
    <xf numFmtId="165" fontId="2" fillId="0" borderId="22" xfId="0" applyNumberFormat="1" applyFont="1" applyFill="1" applyBorder="1" applyAlignment="1" applyProtection="1">
      <alignment horizontal="right"/>
    </xf>
    <xf numFmtId="165" fontId="2" fillId="27" borderId="22" xfId="0" applyNumberFormat="1" applyFont="1" applyFill="1" applyBorder="1" applyProtection="1">
      <protection hidden="1"/>
    </xf>
    <xf numFmtId="165" fontId="2" fillId="27" borderId="22" xfId="0" applyNumberFormat="1" applyFont="1" applyFill="1" applyBorder="1" applyAlignment="1" applyProtection="1">
      <alignment vertical="top"/>
      <protection hidden="1"/>
    </xf>
    <xf numFmtId="165" fontId="2" fillId="30" borderId="22" xfId="0" applyNumberFormat="1" applyFont="1" applyFill="1" applyBorder="1" applyAlignment="1" applyProtection="1">
      <alignment horizontal="right"/>
    </xf>
    <xf numFmtId="165" fontId="2" fillId="30" borderId="22" xfId="0" applyNumberFormat="1" applyFont="1" applyFill="1" applyBorder="1" applyAlignment="1" applyProtection="1">
      <alignment vertical="top"/>
      <protection hidden="1"/>
    </xf>
    <xf numFmtId="165" fontId="51" fillId="28" borderId="22" xfId="0" applyNumberFormat="1" applyFont="1" applyFill="1" applyBorder="1" applyAlignment="1" applyProtection="1">
      <alignment vertical="center"/>
    </xf>
    <xf numFmtId="0" fontId="2" fillId="27" borderId="22" xfId="0" applyFont="1" applyFill="1" applyBorder="1" applyProtection="1"/>
    <xf numFmtId="0" fontId="2" fillId="30" borderId="22" xfId="0" applyFont="1" applyFill="1" applyBorder="1" applyProtection="1"/>
    <xf numFmtId="0" fontId="51" fillId="28" borderId="22" xfId="0" applyFont="1" applyFill="1" applyBorder="1" applyProtection="1"/>
    <xf numFmtId="0" fontId="0" fillId="0" borderId="0" xfId="0" applyBorder="1" applyAlignment="1">
      <alignment vertical="top" wrapText="1"/>
    </xf>
    <xf numFmtId="0" fontId="41" fillId="24" borderId="0" xfId="0" applyFont="1" applyFill="1" applyBorder="1" applyAlignment="1" applyProtection="1">
      <alignment vertical="top" wrapText="1"/>
    </xf>
    <xf numFmtId="0" fontId="6" fillId="25" borderId="49" xfId="0" applyFont="1" applyFill="1" applyBorder="1" applyAlignment="1" applyProtection="1">
      <alignment vertical="top" wrapText="1"/>
    </xf>
    <xf numFmtId="0" fontId="4" fillId="25" borderId="49" xfId="0" applyFont="1" applyFill="1" applyBorder="1" applyAlignment="1" applyProtection="1">
      <alignment vertical="center" wrapText="1"/>
    </xf>
    <xf numFmtId="0" fontId="2" fillId="25" borderId="49" xfId="0" applyFont="1" applyFill="1" applyBorder="1" applyAlignment="1" applyProtection="1">
      <alignment horizontal="left" vertical="center"/>
    </xf>
    <xf numFmtId="0" fontId="2" fillId="25" borderId="49" xfId="0" applyFont="1" applyFill="1" applyBorder="1" applyProtection="1"/>
    <xf numFmtId="0" fontId="6" fillId="25" borderId="49" xfId="0" applyFont="1" applyFill="1" applyBorder="1" applyAlignment="1" applyProtection="1">
      <alignment horizontal="center"/>
    </xf>
    <xf numFmtId="0" fontId="6" fillId="25" borderId="0" xfId="0" applyFont="1" applyFill="1" applyBorder="1" applyAlignment="1">
      <alignment vertical="top" wrapText="1"/>
    </xf>
    <xf numFmtId="0" fontId="4" fillId="25" borderId="0" xfId="0" applyFont="1" applyFill="1" applyBorder="1" applyAlignment="1">
      <alignment vertical="center" wrapText="1"/>
    </xf>
    <xf numFmtId="0" fontId="6" fillId="25" borderId="53" xfId="0" applyFont="1" applyFill="1" applyBorder="1" applyAlignment="1">
      <alignment vertical="top" wrapText="1"/>
    </xf>
    <xf numFmtId="0" fontId="4" fillId="25" borderId="53" xfId="0" applyFont="1" applyFill="1" applyBorder="1" applyAlignment="1">
      <alignment vertical="center" wrapText="1"/>
    </xf>
    <xf numFmtId="0" fontId="2" fillId="25" borderId="53" xfId="0" applyFont="1" applyFill="1" applyBorder="1" applyProtection="1"/>
    <xf numFmtId="0" fontId="6" fillId="25" borderId="53" xfId="0" applyFont="1" applyFill="1" applyBorder="1" applyAlignment="1" applyProtection="1">
      <alignment horizontal="center"/>
    </xf>
    <xf numFmtId="0" fontId="2" fillId="25" borderId="0" xfId="0" applyFont="1" applyFill="1" applyBorder="1" applyAlignment="1">
      <alignment horizontal="left" vertical="center"/>
    </xf>
    <xf numFmtId="0" fontId="2" fillId="25" borderId="53" xfId="0" applyFont="1" applyFill="1" applyBorder="1" applyAlignment="1">
      <alignment horizontal="left" vertical="center"/>
    </xf>
    <xf numFmtId="0" fontId="2" fillId="25" borderId="49" xfId="0" applyFont="1" applyFill="1" applyBorder="1" applyAlignment="1" applyProtection="1">
      <alignment horizontal="left"/>
    </xf>
    <xf numFmtId="4" fontId="2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2" fillId="25" borderId="0" xfId="0" applyFont="1" applyFill="1" applyBorder="1" applyAlignment="1" applyProtection="1">
      <alignment horizontal="left"/>
    </xf>
    <xf numFmtId="0" fontId="2" fillId="25" borderId="53" xfId="0" applyFont="1" applyFill="1" applyBorder="1" applyAlignment="1">
      <alignment vertical="top" wrapText="1"/>
    </xf>
    <xf numFmtId="0" fontId="0" fillId="25" borderId="53" xfId="0" applyFill="1" applyBorder="1" applyAlignment="1">
      <alignment vertical="center" wrapText="1"/>
    </xf>
    <xf numFmtId="4" fontId="2" fillId="25" borderId="53" xfId="0" applyNumberFormat="1" applyFont="1" applyFill="1" applyBorder="1" applyAlignment="1" applyProtection="1">
      <alignment horizontal="left" vertical="top"/>
    </xf>
    <xf numFmtId="0" fontId="6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/>
    <xf numFmtId="0" fontId="6" fillId="0" borderId="0" xfId="0" applyFont="1" applyFill="1" applyAlignment="1" applyProtection="1">
      <alignment horizontal="center"/>
    </xf>
    <xf numFmtId="0" fontId="2" fillId="25" borderId="48" xfId="0" applyFont="1" applyFill="1" applyBorder="1" applyProtection="1"/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39" fillId="24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29" fillId="24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9" fillId="0" borderId="29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0" fillId="24" borderId="0" xfId="0" applyFont="1" applyFill="1" applyAlignment="1">
      <alignment horizontal="center" wrapText="1"/>
    </xf>
    <xf numFmtId="0" fontId="46" fillId="0" borderId="0" xfId="0" applyFont="1" applyAlignment="1">
      <alignment horizontal="center" wrapText="1"/>
    </xf>
    <xf numFmtId="0" fontId="2" fillId="24" borderId="50" xfId="0" applyFont="1" applyFill="1" applyBorder="1" applyAlignment="1" applyProtection="1">
      <alignment horizontal="center" wrapText="1"/>
    </xf>
    <xf numFmtId="0" fontId="0" fillId="0" borderId="51" xfId="0" applyBorder="1" applyAlignment="1" applyProtection="1">
      <alignment wrapText="1"/>
    </xf>
    <xf numFmtId="0" fontId="0" fillId="0" borderId="52" xfId="0" applyBorder="1" applyAlignment="1" applyProtection="1">
      <alignment wrapText="1"/>
    </xf>
    <xf numFmtId="0" fontId="6" fillId="25" borderId="49" xfId="0" applyFont="1" applyFill="1" applyBorder="1" applyAlignment="1" applyProtection="1">
      <alignment horizontal="left" vertical="top" wrapText="1"/>
    </xf>
    <xf numFmtId="0" fontId="6" fillId="25" borderId="0" xfId="0" applyFont="1" applyFill="1" applyBorder="1" applyAlignment="1" applyProtection="1">
      <alignment horizontal="left" vertical="top" wrapText="1"/>
    </xf>
    <xf numFmtId="0" fontId="6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4" fillId="25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32" fillId="25" borderId="33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left" wrapText="1"/>
    </xf>
    <xf numFmtId="0" fontId="1" fillId="24" borderId="0" xfId="0" applyFont="1" applyFill="1" applyBorder="1" applyAlignment="1" applyProtection="1">
      <alignment horizontal="center" vertical="center"/>
    </xf>
    <xf numFmtId="0" fontId="1" fillId="24" borderId="53" xfId="0" applyFont="1" applyFill="1" applyBorder="1" applyAlignment="1" applyProtection="1">
      <alignment horizontal="center" vertical="center"/>
    </xf>
    <xf numFmtId="0" fontId="42" fillId="24" borderId="0" xfId="0" applyFont="1" applyFill="1" applyBorder="1" applyAlignment="1" applyProtection="1">
      <alignment horizontal="left" vertical="center" wrapText="1"/>
    </xf>
    <xf numFmtId="0" fontId="42" fillId="24" borderId="53" xfId="0" applyFont="1" applyFill="1" applyBorder="1" applyAlignment="1" applyProtection="1">
      <alignment horizontal="left" vertical="center" wrapText="1"/>
    </xf>
    <xf numFmtId="0" fontId="40" fillId="24" borderId="0" xfId="34" applyFill="1" applyBorder="1" applyAlignment="1" applyProtection="1">
      <alignment horizontal="left" vertical="center" wrapText="1"/>
      <protection locked="0"/>
    </xf>
    <xf numFmtId="0" fontId="6" fillId="26" borderId="22" xfId="0" applyFont="1" applyFill="1" applyBorder="1" applyAlignment="1" applyProtection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6" fillId="26" borderId="26" xfId="0" applyFont="1" applyFill="1" applyBorder="1" applyAlignment="1" applyProtection="1">
      <alignment horizontal="center" vertical="center" wrapText="1"/>
    </xf>
    <xf numFmtId="0" fontId="4" fillId="26" borderId="26" xfId="0" applyFont="1" applyFill="1" applyBorder="1" applyAlignment="1">
      <alignment horizontal="center" vertical="center" wrapText="1"/>
    </xf>
    <xf numFmtId="0" fontId="32" fillId="24" borderId="3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8" xfId="0" applyBorder="1" applyAlignment="1" applyProtection="1"/>
    <xf numFmtId="0" fontId="31" fillId="24" borderId="39" xfId="0" applyFont="1" applyFill="1" applyBorder="1" applyAlignment="1" applyProtection="1">
      <alignment horizontal="center" wrapText="1"/>
    </xf>
    <xf numFmtId="0" fontId="31" fillId="0" borderId="40" xfId="0" applyFont="1" applyBorder="1" applyAlignment="1" applyProtection="1">
      <alignment horizontal="center" wrapText="1"/>
    </xf>
    <xf numFmtId="0" fontId="31" fillId="0" borderId="41" xfId="0" applyFont="1" applyBorder="1" applyAlignment="1" applyProtection="1">
      <alignment horizontal="center" wrapText="1"/>
    </xf>
    <xf numFmtId="0" fontId="41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6" fillId="26" borderId="25" xfId="0" applyFont="1" applyFill="1" applyBorder="1" applyAlignment="1" applyProtection="1">
      <alignment horizontal="center" vertical="center" wrapText="1"/>
    </xf>
    <xf numFmtId="0" fontId="41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40" fillId="25" borderId="0" xfId="34" applyFill="1" applyBorder="1" applyAlignment="1" applyProtection="1">
      <alignment horizontal="left" vertical="center" wrapText="1"/>
      <protection locked="0"/>
    </xf>
    <xf numFmtId="0" fontId="31" fillId="0" borderId="51" xfId="0" applyFont="1" applyBorder="1" applyAlignment="1" applyProtection="1">
      <alignment horizontal="center" wrapText="1"/>
    </xf>
    <xf numFmtId="0" fontId="4" fillId="26" borderId="25" xfId="0" applyFont="1" applyFill="1" applyBorder="1" applyAlignment="1">
      <alignment horizontal="center" vertical="center" wrapText="1"/>
    </xf>
    <xf numFmtId="0" fontId="6" fillId="26" borderId="60" xfId="0" applyFont="1" applyFill="1" applyBorder="1" applyAlignment="1" applyProtection="1">
      <alignment horizontal="center" vertical="center" wrapText="1"/>
    </xf>
    <xf numFmtId="0" fontId="4" fillId="26" borderId="60" xfId="0" applyFont="1" applyFill="1" applyBorder="1" applyAlignment="1">
      <alignment horizontal="center" vertical="center" wrapText="1"/>
    </xf>
    <xf numFmtId="0" fontId="6" fillId="26" borderId="61" xfId="0" applyFont="1" applyFill="1" applyBorder="1" applyAlignment="1" applyProtection="1">
      <alignment horizontal="center" vertical="center" wrapText="1"/>
    </xf>
    <xf numFmtId="0" fontId="6" fillId="26" borderId="63" xfId="0" applyFont="1" applyFill="1" applyBorder="1" applyAlignment="1" applyProtection="1">
      <alignment horizontal="center" vertical="center" wrapText="1"/>
    </xf>
    <xf numFmtId="0" fontId="6" fillId="26" borderId="62" xfId="0" applyFont="1" applyFill="1" applyBorder="1" applyAlignment="1" applyProtection="1">
      <alignment horizontal="center" vertical="center" wrapText="1"/>
    </xf>
    <xf numFmtId="0" fontId="6" fillId="26" borderId="27" xfId="0" applyFont="1" applyFill="1" applyBorder="1" applyAlignment="1" applyProtection="1">
      <alignment horizontal="center" vertical="center" wrapText="1"/>
    </xf>
    <xf numFmtId="0" fontId="6" fillId="26" borderId="64" xfId="0" applyFont="1" applyFill="1" applyBorder="1" applyAlignment="1" applyProtection="1">
      <alignment horizontal="center" vertical="center" wrapText="1"/>
    </xf>
    <xf numFmtId="0" fontId="6" fillId="26" borderId="65" xfId="0" applyFont="1" applyFill="1" applyBorder="1" applyAlignment="1" applyProtection="1">
      <alignment horizontal="center" vertical="center" wrapText="1"/>
    </xf>
    <xf numFmtId="0" fontId="6" fillId="26" borderId="67" xfId="0" applyFont="1" applyFill="1" applyBorder="1" applyAlignment="1" applyProtection="1">
      <alignment horizontal="center" vertical="center" wrapText="1"/>
    </xf>
    <xf numFmtId="0" fontId="6" fillId="26" borderId="58" xfId="0" applyFont="1" applyFill="1" applyBorder="1" applyAlignment="1" applyProtection="1">
      <alignment horizontal="center" vertical="center" wrapText="1"/>
    </xf>
    <xf numFmtId="0" fontId="6" fillId="26" borderId="59" xfId="0" applyFont="1" applyFill="1" applyBorder="1" applyAlignment="1" applyProtection="1">
      <alignment horizontal="center" vertical="center" wrapText="1"/>
    </xf>
    <xf numFmtId="0" fontId="32" fillId="24" borderId="55" xfId="0" applyFont="1" applyFill="1" applyBorder="1" applyAlignment="1" applyProtection="1">
      <alignment horizontal="center" wrapText="1"/>
    </xf>
    <xf numFmtId="0" fontId="32" fillId="24" borderId="0" xfId="0" applyFont="1" applyFill="1" applyBorder="1" applyAlignment="1" applyProtection="1">
      <alignment horizontal="center" wrapText="1"/>
    </xf>
    <xf numFmtId="0" fontId="32" fillId="24" borderId="38" xfId="0" applyFont="1" applyFill="1" applyBorder="1" applyAlignment="1" applyProtection="1">
      <alignment horizontal="center" wrapText="1"/>
    </xf>
    <xf numFmtId="0" fontId="31" fillId="24" borderId="50" xfId="0" applyFont="1" applyFill="1" applyBorder="1" applyAlignment="1" applyProtection="1">
      <alignment horizontal="center" wrapText="1"/>
    </xf>
    <xf numFmtId="0" fontId="31" fillId="24" borderId="51" xfId="0" applyFont="1" applyFill="1" applyBorder="1" applyAlignment="1" applyProtection="1">
      <alignment horizontal="center" wrapText="1"/>
    </xf>
    <xf numFmtId="0" fontId="31" fillId="24" borderId="52" xfId="0" applyFont="1" applyFill="1" applyBorder="1" applyAlignment="1" applyProtection="1">
      <alignment horizontal="center" wrapText="1"/>
    </xf>
    <xf numFmtId="0" fontId="32" fillId="25" borderId="23" xfId="0" applyFont="1" applyFill="1" applyBorder="1" applyAlignment="1" applyProtection="1">
      <alignment horizontal="center" vertical="center" wrapText="1"/>
    </xf>
    <xf numFmtId="0" fontId="2" fillId="25" borderId="0" xfId="0" applyFont="1" applyFill="1" applyBorder="1" applyAlignment="1" applyProtection="1">
      <alignment horizontal="left" vertical="top" wrapText="1"/>
      <protection locked="0"/>
    </xf>
    <xf numFmtId="0" fontId="6" fillId="25" borderId="68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6" fillId="25" borderId="26" xfId="0" applyFont="1" applyFill="1" applyBorder="1" applyAlignment="1">
      <alignment horizontal="center" vertical="center" wrapText="1"/>
    </xf>
    <xf numFmtId="0" fontId="31" fillId="24" borderId="70" xfId="0" applyFont="1" applyFill="1" applyBorder="1" applyAlignment="1" applyProtection="1">
      <alignment horizontal="center" wrapText="1"/>
    </xf>
    <xf numFmtId="0" fontId="53" fillId="24" borderId="0" xfId="0" applyFont="1" applyFill="1" applyBorder="1" applyAlignment="1" applyProtection="1">
      <alignment vertical="top"/>
    </xf>
    <xf numFmtId="0" fontId="54" fillId="24" borderId="0" xfId="0" applyFont="1" applyFill="1" applyBorder="1" applyAlignment="1" applyProtection="1">
      <alignment horizontal="left" vertical="top" wrapText="1"/>
    </xf>
    <xf numFmtId="165" fontId="55" fillId="25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56" fillId="0" borderId="0" xfId="47" applyNumberFormat="1" applyFont="1" applyFill="1"/>
    <xf numFmtId="164" fontId="57" fillId="0" borderId="0" xfId="47" applyNumberFormat="1" applyFont="1" applyFill="1"/>
    <xf numFmtId="164" fontId="57" fillId="0" borderId="0" xfId="47" applyNumberFormat="1" applyFont="1" applyFill="1" applyAlignment="1">
      <alignment horizontal="right"/>
    </xf>
    <xf numFmtId="3" fontId="2" fillId="0" borderId="0" xfId="0" applyNumberFormat="1" applyFont="1" applyFill="1" applyAlignment="1" applyProtection="1">
      <alignment vertical="center"/>
    </xf>
    <xf numFmtId="0" fontId="34" fillId="24" borderId="71" xfId="0" applyFont="1" applyFill="1" applyBorder="1" applyProtection="1"/>
    <xf numFmtId="0" fontId="34" fillId="0" borderId="69" xfId="0" applyFont="1" applyFill="1" applyBorder="1" applyProtection="1"/>
    <xf numFmtId="0" fontId="29" fillId="24" borderId="0" xfId="0" applyFont="1" applyFill="1" applyBorder="1" applyAlignment="1" applyProtection="1">
      <alignment horizontal="left" vertical="top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3" xfId="46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/>
    <cellStyle name="Undefined" xfId="44"/>
    <cellStyle name="Warning Text" xfId="45" builtinId="11" customBuiltin="1"/>
  </cellStyles>
  <dxfs count="70"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C49500"/>
      <color rgb="FFD6A300"/>
      <color rgb="FFF05E5A"/>
      <color rgb="FFFF5D5D"/>
      <color rgb="FF993300"/>
      <color rgb="FFCC6600"/>
      <color rgb="FFFF66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Vacancies!$D$10:$D$30</c:f>
              <c:numCache>
                <c:formatCode>#,##0.0</c:formatCode>
                <c:ptCount val="21"/>
                <c:pt idx="0">
                  <c:v>52.1</c:v>
                </c:pt>
                <c:pt idx="1">
                  <c:v>201.8</c:v>
                </c:pt>
                <c:pt idx="2">
                  <c:v>208.1</c:v>
                </c:pt>
                <c:pt idx="3">
                  <c:v>305.39999999999998</c:v>
                </c:pt>
                <c:pt idx="4">
                  <c:v>388.9</c:v>
                </c:pt>
                <c:pt idx="5">
                  <c:v>74</c:v>
                </c:pt>
                <c:pt idx="6">
                  <c:v>513.1</c:v>
                </c:pt>
                <c:pt idx="7">
                  <c:v>144</c:v>
                </c:pt>
                <c:pt idx="8">
                  <c:v>120.5</c:v>
                </c:pt>
                <c:pt idx="9">
                  <c:v>283.60000000000002</c:v>
                </c:pt>
                <c:pt idx="10">
                  <c:v>167.8</c:v>
                </c:pt>
                <c:pt idx="11">
                  <c:v>94.9</c:v>
                </c:pt>
                <c:pt idx="12">
                  <c:v>77.3</c:v>
                </c:pt>
                <c:pt idx="13">
                  <c:v>197.9</c:v>
                </c:pt>
                <c:pt idx="14">
                  <c:v>164.2</c:v>
                </c:pt>
                <c:pt idx="15">
                  <c:v>437.8</c:v>
                </c:pt>
                <c:pt idx="16">
                  <c:v>92.4</c:v>
                </c:pt>
                <c:pt idx="17">
                  <c:v>72.400000000000006</c:v>
                </c:pt>
                <c:pt idx="18">
                  <c:v>375.4</c:v>
                </c:pt>
                <c:pt idx="19">
                  <c:v>54.3</c:v>
                </c:pt>
                <c:pt idx="20">
                  <c:v>57.6</c:v>
                </c:pt>
              </c:numCache>
            </c:numRef>
          </c:val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Vacancies!$E$10:$E$30</c:f>
              <c:numCache>
                <c:formatCode>#,##0</c:formatCode>
                <c:ptCount val="21"/>
                <c:pt idx="0">
                  <c:v>8</c:v>
                </c:pt>
                <c:pt idx="1">
                  <c:v>12</c:v>
                </c:pt>
                <c:pt idx="2">
                  <c:v>103.8</c:v>
                </c:pt>
                <c:pt idx="3">
                  <c:v>7.5</c:v>
                </c:pt>
                <c:pt idx="4">
                  <c:v>60</c:v>
                </c:pt>
                <c:pt idx="5">
                  <c:v>8</c:v>
                </c:pt>
                <c:pt idx="6">
                  <c:v>127</c:v>
                </c:pt>
                <c:pt idx="7">
                  <c:v>84.8</c:v>
                </c:pt>
                <c:pt idx="8">
                  <c:v>32</c:v>
                </c:pt>
                <c:pt idx="9">
                  <c:v>44</c:v>
                </c:pt>
                <c:pt idx="10">
                  <c:v>5</c:v>
                </c:pt>
                <c:pt idx="11">
                  <c:v>22</c:v>
                </c:pt>
                <c:pt idx="12">
                  <c:v>42</c:v>
                </c:pt>
                <c:pt idx="13">
                  <c:v>107</c:v>
                </c:pt>
                <c:pt idx="14">
                  <c:v>41.9</c:v>
                </c:pt>
                <c:pt idx="15">
                  <c:v>141</c:v>
                </c:pt>
                <c:pt idx="16">
                  <c:v>37.1</c:v>
                </c:pt>
                <c:pt idx="17">
                  <c:v>17.100000000000001</c:v>
                </c:pt>
                <c:pt idx="18">
                  <c:v>102.3</c:v>
                </c:pt>
                <c:pt idx="19">
                  <c:v>25</c:v>
                </c:pt>
                <c:pt idx="20">
                  <c:v>19.5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1024000"/>
        <c:axId val="131025536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Vacancies!$U$10:$U$30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040000"/>
        <c:axId val="131041536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 2015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Vacancies!$F$10:$F$30</c:f>
              <c:numCache>
                <c:formatCode>0</c:formatCode>
                <c:ptCount val="21"/>
                <c:pt idx="0">
                  <c:v>13.311148086522461</c:v>
                </c:pt>
                <c:pt idx="1">
                  <c:v>5.6127221702525727</c:v>
                </c:pt>
                <c:pt idx="2">
                  <c:v>33.279897403013784</c:v>
                </c:pt>
                <c:pt idx="3">
                  <c:v>2.3969319271332696</c:v>
                </c:pt>
                <c:pt idx="4">
                  <c:v>13.366005791935844</c:v>
                </c:pt>
                <c:pt idx="5">
                  <c:v>9.7560975609756095</c:v>
                </c:pt>
                <c:pt idx="6">
                  <c:v>19.840649898453368</c:v>
                </c:pt>
                <c:pt idx="7">
                  <c:v>37.06293706293706</c:v>
                </c:pt>
                <c:pt idx="8">
                  <c:v>20.983606557377048</c:v>
                </c:pt>
                <c:pt idx="9">
                  <c:v>13.431013431013431</c:v>
                </c:pt>
                <c:pt idx="10">
                  <c:v>2.8935185185185182</c:v>
                </c:pt>
                <c:pt idx="11">
                  <c:v>18.819503849443969</c:v>
                </c:pt>
                <c:pt idx="12">
                  <c:v>35.205364626990779</c:v>
                </c:pt>
                <c:pt idx="13">
                  <c:v>35.093473269924566</c:v>
                </c:pt>
                <c:pt idx="14">
                  <c:v>20.329936923823386</c:v>
                </c:pt>
                <c:pt idx="15">
                  <c:v>24.360746371803735</c:v>
                </c:pt>
                <c:pt idx="16">
                  <c:v>28.648648648648649</c:v>
                </c:pt>
                <c:pt idx="17">
                  <c:v>19.106145251396651</c:v>
                </c:pt>
                <c:pt idx="18">
                  <c:v>21.415114088339962</c:v>
                </c:pt>
                <c:pt idx="19">
                  <c:v>31.525851197982348</c:v>
                </c:pt>
                <c:pt idx="20">
                  <c:v>25.291828793774325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0000"/>
        <c:axId val="131041536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Vacancies!$U$5:$V$5</c:f>
              <c:numCache>
                <c:formatCode>#,##0.0</c:formatCode>
                <c:ptCount val="2"/>
                <c:pt idx="0">
                  <c:v>19.189765458422176</c:v>
                </c:pt>
                <c:pt idx="1">
                  <c:v>19.189765458422176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Vacancies!$U$6:$V$6</c:f>
              <c:numCache>
                <c:formatCode>#,##0.0</c:formatCode>
                <c:ptCount val="2"/>
                <c:pt idx="0" formatCode="0">
                  <c:v>17.905405405405407</c:v>
                </c:pt>
                <c:pt idx="1">
                  <c:v>17.905405405405407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Vacancies!$U$4:$V$4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Vacancies!$U$7:$V$7</c:f>
              <c:numCache>
                <c:formatCode>0</c:formatCode>
                <c:ptCount val="2"/>
                <c:pt idx="0">
                  <c:v>17.109790428526743</c:v>
                </c:pt>
                <c:pt idx="1">
                  <c:v>17.109790428526743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40000"/>
        <c:axId val="131041536"/>
      </c:scatterChart>
      <c:catAx>
        <c:axId val="13102400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2553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1025536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24000"/>
        <c:crosses val="autoZero"/>
        <c:crossBetween val="between"/>
      </c:valAx>
      <c:catAx>
        <c:axId val="13104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1041536"/>
        <c:crosses val="autoZero"/>
        <c:auto val="1"/>
        <c:lblAlgn val="ctr"/>
        <c:lblOffset val="100"/>
        <c:noMultiLvlLbl val="0"/>
      </c:catAx>
      <c:valAx>
        <c:axId val="131041536"/>
        <c:scaling>
          <c:orientation val="minMax"/>
          <c:max val="6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400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Turnover!$H$41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Turnover!$H$42:$H$65</c:f>
              <c:numCache>
                <c:formatCode>0%</c:formatCode>
                <c:ptCount val="24"/>
                <c:pt idx="0">
                  <c:v>-0.43636363636363634</c:v>
                </c:pt>
                <c:pt idx="1">
                  <c:v>3</c:v>
                </c:pt>
                <c:pt idx="2">
                  <c:v>-0.26406135865595332</c:v>
                </c:pt>
                <c:pt idx="3">
                  <c:v>-3.0120481927710822E-2</c:v>
                </c:pt>
                <c:pt idx="4">
                  <c:v>-5.7780190941586471E-2</c:v>
                </c:pt>
                <c:pt idx="5">
                  <c:v>0.57575757575757591</c:v>
                </c:pt>
                <c:pt idx="6">
                  <c:v>-0.29389508785430296</c:v>
                </c:pt>
                <c:pt idx="7">
                  <c:v>-0.55068772287315326</c:v>
                </c:pt>
                <c:pt idx="8">
                  <c:v>-7.9365079365079388E-2</c:v>
                </c:pt>
                <c:pt idx="9">
                  <c:v>0.5964767409854117</c:v>
                </c:pt>
                <c:pt idx="10">
                  <c:v>0.27106741573033716</c:v>
                </c:pt>
                <c:pt idx="11">
                  <c:v>-4.8543689320388404E-2</c:v>
                </c:pt>
                <c:pt idx="12">
                  <c:v>-0.65740740740740744</c:v>
                </c:pt>
                <c:pt idx="13">
                  <c:v>-0.11308411214953269</c:v>
                </c:pt>
                <c:pt idx="14">
                  <c:v>1.1258523280732518</c:v>
                </c:pt>
                <c:pt idx="15">
                  <c:v>0.15441282680918672</c:v>
                </c:pt>
                <c:pt idx="16">
                  <c:v>0.91584158415841599</c:v>
                </c:pt>
                <c:pt idx="17">
                  <c:v>0.6578947368421052</c:v>
                </c:pt>
                <c:pt idx="18">
                  <c:v>5.056853894063211E-2</c:v>
                </c:pt>
                <c:pt idx="19">
                  <c:v>-0.43778110944527737</c:v>
                </c:pt>
                <c:pt idx="20">
                  <c:v>1.2759562841530054</c:v>
                </c:pt>
                <c:pt idx="21">
                  <c:v>-1.2106537530266125E-2</c:v>
                </c:pt>
                <c:pt idx="22">
                  <c:v>0.56784386617100391</c:v>
                </c:pt>
                <c:pt idx="23">
                  <c:v>9.4391909678128424E-2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Turnover!$V$42:$V$65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1315584"/>
        <c:axId val="131317120"/>
      </c:barChart>
      <c:catAx>
        <c:axId val="131315584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1317120"/>
        <c:crosses val="autoZero"/>
        <c:auto val="1"/>
        <c:lblAlgn val="ctr"/>
        <c:lblOffset val="100"/>
        <c:noMultiLvlLbl val="0"/>
      </c:catAx>
      <c:valAx>
        <c:axId val="1313171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131558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Turnover!$E$10:$E$30</c:f>
              <c:numCache>
                <c:formatCode>0</c:formatCode>
                <c:ptCount val="21"/>
                <c:pt idx="0">
                  <c:v>10</c:v>
                </c:pt>
                <c:pt idx="1">
                  <c:v>21</c:v>
                </c:pt>
                <c:pt idx="2">
                  <c:v>38</c:v>
                </c:pt>
                <c:pt idx="3">
                  <c:v>21</c:v>
                </c:pt>
                <c:pt idx="4">
                  <c:v>52</c:v>
                </c:pt>
                <c:pt idx="5">
                  <c:v>12</c:v>
                </c:pt>
                <c:pt idx="6">
                  <c:v>78</c:v>
                </c:pt>
                <c:pt idx="7">
                  <c:v>36</c:v>
                </c:pt>
                <c:pt idx="8">
                  <c:v>22</c:v>
                </c:pt>
                <c:pt idx="9">
                  <c:v>51</c:v>
                </c:pt>
                <c:pt idx="10">
                  <c:v>30</c:v>
                </c:pt>
                <c:pt idx="11">
                  <c:v>11</c:v>
                </c:pt>
                <c:pt idx="12">
                  <c:v>24</c:v>
                </c:pt>
                <c:pt idx="13">
                  <c:v>34</c:v>
                </c:pt>
                <c:pt idx="14">
                  <c:v>47</c:v>
                </c:pt>
                <c:pt idx="15">
                  <c:v>66</c:v>
                </c:pt>
                <c:pt idx="16">
                  <c:v>30</c:v>
                </c:pt>
                <c:pt idx="17">
                  <c:v>25</c:v>
                </c:pt>
                <c:pt idx="18">
                  <c:v>64</c:v>
                </c:pt>
                <c:pt idx="19">
                  <c:v>5</c:v>
                </c:pt>
                <c:pt idx="20">
                  <c:v>25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Turnover!$F$10:$F$30</c:f>
              <c:numCache>
                <c:formatCode>#,##0</c:formatCode>
                <c:ptCount val="21"/>
                <c:pt idx="0">
                  <c:v>8</c:v>
                </c:pt>
                <c:pt idx="1">
                  <c:v>36</c:v>
                </c:pt>
                <c:pt idx="2">
                  <c:v>31</c:v>
                </c:pt>
                <c:pt idx="3">
                  <c:v>40</c:v>
                </c:pt>
                <c:pt idx="4">
                  <c:v>76</c:v>
                </c:pt>
                <c:pt idx="5">
                  <c:v>13</c:v>
                </c:pt>
                <c:pt idx="6">
                  <c:v>77</c:v>
                </c:pt>
                <c:pt idx="7">
                  <c:v>28</c:v>
                </c:pt>
                <c:pt idx="8">
                  <c:v>24</c:v>
                </c:pt>
                <c:pt idx="9">
                  <c:v>50</c:v>
                </c:pt>
                <c:pt idx="10">
                  <c:v>25</c:v>
                </c:pt>
                <c:pt idx="11">
                  <c:v>20</c:v>
                </c:pt>
                <c:pt idx="12">
                  <c:v>12</c:v>
                </c:pt>
                <c:pt idx="13">
                  <c:v>26</c:v>
                </c:pt>
                <c:pt idx="14">
                  <c:v>62</c:v>
                </c:pt>
                <c:pt idx="15">
                  <c:v>74</c:v>
                </c:pt>
                <c:pt idx="16">
                  <c:v>27</c:v>
                </c:pt>
                <c:pt idx="17">
                  <c:v>12</c:v>
                </c:pt>
                <c:pt idx="18">
                  <c:v>58</c:v>
                </c:pt>
                <c:pt idx="19">
                  <c:v>15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2050304"/>
        <c:axId val="132138112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92D050"/>
                </a:solidFill>
              </a:ln>
            </c:spPr>
          </c:dPt>
          <c:val>
            <c:numRef>
              <c:f>Turnover!$V$84:$V$104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140032"/>
        <c:axId val="132145920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Turnover!$G$10:$G$30</c:f>
              <c:numCache>
                <c:formatCode>0.0</c:formatCode>
                <c:ptCount val="21"/>
                <c:pt idx="0">
                  <c:v>14.545454545454545</c:v>
                </c:pt>
                <c:pt idx="1">
                  <c:v>16</c:v>
                </c:pt>
                <c:pt idx="2">
                  <c:v>13.963963963963963</c:v>
                </c:pt>
                <c:pt idx="3">
                  <c:v>12.048192771084338</c:v>
                </c:pt>
                <c:pt idx="4">
                  <c:v>18.225419664268586</c:v>
                </c:pt>
                <c:pt idx="5">
                  <c:v>16.883116883116884</c:v>
                </c:pt>
                <c:pt idx="6">
                  <c:v>13.949275362318842</c:v>
                </c:pt>
                <c:pt idx="7">
                  <c:v>18.543046357615893</c:v>
                </c:pt>
                <c:pt idx="8">
                  <c:v>19.047619047619047</c:v>
                </c:pt>
                <c:pt idx="9">
                  <c:v>14.450867052023122</c:v>
                </c:pt>
                <c:pt idx="10">
                  <c:v>14.04494382022472</c:v>
                </c:pt>
                <c:pt idx="11">
                  <c:v>19.417475728155338</c:v>
                </c:pt>
                <c:pt idx="12">
                  <c:v>14.814814814814813</c:v>
                </c:pt>
                <c:pt idx="13">
                  <c:v>12.149532710280374</c:v>
                </c:pt>
                <c:pt idx="14">
                  <c:v>35.028248587570623</c:v>
                </c:pt>
                <c:pt idx="15">
                  <c:v>15.320910973084887</c:v>
                </c:pt>
                <c:pt idx="16">
                  <c:v>26.732673267326735</c:v>
                </c:pt>
                <c:pt idx="17">
                  <c:v>15.789473684210526</c:v>
                </c:pt>
                <c:pt idx="18">
                  <c:v>14.250614250614252</c:v>
                </c:pt>
                <c:pt idx="19">
                  <c:v>25.862068965517242</c:v>
                </c:pt>
                <c:pt idx="20">
                  <c:v>27.868852459016392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0032"/>
        <c:axId val="132145920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16.464891041162229</c:v>
                </c:pt>
                <c:pt idx="1">
                  <c:v>16.464891041162229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18.21561338289963</c:v>
                </c:pt>
                <c:pt idx="1">
                  <c:v>18.21561338289963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15.960798039901993</c:v>
                </c:pt>
                <c:pt idx="1">
                  <c:v>15.960798039901993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40032"/>
        <c:axId val="132145920"/>
      </c:scatterChart>
      <c:catAx>
        <c:axId val="13205030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13811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21381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050304"/>
        <c:crosses val="autoZero"/>
        <c:crossBetween val="between"/>
      </c:valAx>
      <c:catAx>
        <c:axId val="13214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2145920"/>
        <c:crosses val="autoZero"/>
        <c:auto val="1"/>
        <c:lblAlgn val="ctr"/>
        <c:lblOffset val="100"/>
        <c:noMultiLvlLbl val="0"/>
      </c:catAx>
      <c:valAx>
        <c:axId val="132145920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1400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Turnover!$H$41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Turnover!$H$42:$H$65</c:f>
              <c:numCache>
                <c:formatCode>0%</c:formatCode>
                <c:ptCount val="24"/>
                <c:pt idx="0">
                  <c:v>-0.43636363636363634</c:v>
                </c:pt>
                <c:pt idx="1">
                  <c:v>3</c:v>
                </c:pt>
                <c:pt idx="2">
                  <c:v>-0.26406135865595332</c:v>
                </c:pt>
                <c:pt idx="3">
                  <c:v>-3.0120481927710822E-2</c:v>
                </c:pt>
                <c:pt idx="4">
                  <c:v>-5.7780190941586471E-2</c:v>
                </c:pt>
                <c:pt idx="5">
                  <c:v>0.57575757575757591</c:v>
                </c:pt>
                <c:pt idx="6">
                  <c:v>-0.29389508785430296</c:v>
                </c:pt>
                <c:pt idx="7">
                  <c:v>-0.55068772287315326</c:v>
                </c:pt>
                <c:pt idx="8">
                  <c:v>-7.9365079365079388E-2</c:v>
                </c:pt>
                <c:pt idx="9">
                  <c:v>0.5964767409854117</c:v>
                </c:pt>
                <c:pt idx="10">
                  <c:v>0.27106741573033716</c:v>
                </c:pt>
                <c:pt idx="11">
                  <c:v>-4.8543689320388404E-2</c:v>
                </c:pt>
                <c:pt idx="12">
                  <c:v>-0.65740740740740744</c:v>
                </c:pt>
                <c:pt idx="13">
                  <c:v>-0.11308411214953269</c:v>
                </c:pt>
                <c:pt idx="14">
                  <c:v>1.1258523280732518</c:v>
                </c:pt>
                <c:pt idx="15">
                  <c:v>0.15441282680918672</c:v>
                </c:pt>
                <c:pt idx="16">
                  <c:v>0.91584158415841599</c:v>
                </c:pt>
                <c:pt idx="17">
                  <c:v>0.6578947368421052</c:v>
                </c:pt>
                <c:pt idx="18">
                  <c:v>5.056853894063211E-2</c:v>
                </c:pt>
                <c:pt idx="19">
                  <c:v>-0.43778110944527737</c:v>
                </c:pt>
                <c:pt idx="20">
                  <c:v>1.2759562841530054</c:v>
                </c:pt>
                <c:pt idx="21">
                  <c:v>-1.2106537530266125E-2</c:v>
                </c:pt>
                <c:pt idx="22">
                  <c:v>0.56784386617100391</c:v>
                </c:pt>
                <c:pt idx="23">
                  <c:v>9.4391909678128424E-2</c:v>
                </c:pt>
              </c:numCache>
            </c:numRef>
          </c:val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Turnover!$V$42:$V$65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2152704"/>
        <c:axId val="132174976"/>
      </c:barChart>
      <c:catAx>
        <c:axId val="132152704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2174976"/>
        <c:crosses val="autoZero"/>
        <c:auto val="1"/>
        <c:lblAlgn val="ctr"/>
        <c:lblOffset val="100"/>
        <c:noMultiLvlLbl val="0"/>
      </c:catAx>
      <c:valAx>
        <c:axId val="1321749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215270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Agency!$E$10:$E$30</c:f>
              <c:numCache>
                <c:formatCode>0</c:formatCode>
                <c:ptCount val="21"/>
                <c:pt idx="0">
                  <c:v>12</c:v>
                </c:pt>
                <c:pt idx="1">
                  <c:v>32</c:v>
                </c:pt>
                <c:pt idx="2">
                  <c:v>59</c:v>
                </c:pt>
                <c:pt idx="3">
                  <c:v>0</c:v>
                </c:pt>
                <c:pt idx="4">
                  <c:v>61</c:v>
                </c:pt>
                <c:pt idx="5">
                  <c:v>6</c:v>
                </c:pt>
                <c:pt idx="6">
                  <c:v>91</c:v>
                </c:pt>
                <c:pt idx="7">
                  <c:v>81</c:v>
                </c:pt>
                <c:pt idx="8">
                  <c:v>15</c:v>
                </c:pt>
                <c:pt idx="9">
                  <c:v>35</c:v>
                </c:pt>
                <c:pt idx="10">
                  <c:v>0</c:v>
                </c:pt>
                <c:pt idx="11">
                  <c:v>40</c:v>
                </c:pt>
                <c:pt idx="12">
                  <c:v>54</c:v>
                </c:pt>
                <c:pt idx="13">
                  <c:v>94</c:v>
                </c:pt>
                <c:pt idx="14">
                  <c:v>60</c:v>
                </c:pt>
                <c:pt idx="15">
                  <c:v>86</c:v>
                </c:pt>
                <c:pt idx="16">
                  <c:v>39</c:v>
                </c:pt>
                <c:pt idx="17">
                  <c:v>27</c:v>
                </c:pt>
                <c:pt idx="18">
                  <c:v>79</c:v>
                </c:pt>
                <c:pt idx="19">
                  <c:v>11</c:v>
                </c:pt>
                <c:pt idx="20">
                  <c:v>17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Agency!$F$10:$F$30</c:f>
              <c:numCache>
                <c:formatCode>#,##0</c:formatCode>
                <c:ptCount val="21"/>
                <c:pt idx="0">
                  <c:v>8</c:v>
                </c:pt>
                <c:pt idx="1">
                  <c:v>14</c:v>
                </c:pt>
                <c:pt idx="2">
                  <c:v>41</c:v>
                </c:pt>
                <c:pt idx="3">
                  <c:v>0</c:v>
                </c:pt>
                <c:pt idx="4">
                  <c:v>51</c:v>
                </c:pt>
                <c:pt idx="5">
                  <c:v>6</c:v>
                </c:pt>
                <c:pt idx="6">
                  <c:v>91</c:v>
                </c:pt>
                <c:pt idx="7">
                  <c:v>73</c:v>
                </c:pt>
                <c:pt idx="8">
                  <c:v>11</c:v>
                </c:pt>
                <c:pt idx="9">
                  <c:v>35</c:v>
                </c:pt>
                <c:pt idx="10">
                  <c:v>0</c:v>
                </c:pt>
                <c:pt idx="11">
                  <c:v>25</c:v>
                </c:pt>
                <c:pt idx="12">
                  <c:v>40</c:v>
                </c:pt>
                <c:pt idx="13">
                  <c:v>87</c:v>
                </c:pt>
                <c:pt idx="14">
                  <c:v>35</c:v>
                </c:pt>
                <c:pt idx="15">
                  <c:v>86</c:v>
                </c:pt>
                <c:pt idx="16">
                  <c:v>30</c:v>
                </c:pt>
                <c:pt idx="17">
                  <c:v>13</c:v>
                </c:pt>
                <c:pt idx="18">
                  <c:v>67</c:v>
                </c:pt>
                <c:pt idx="19">
                  <c:v>11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2450176"/>
        <c:axId val="132451712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Agency!$V$10:$V$30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462080"/>
        <c:axId val="132463616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Agency!$G$10:$G$30</c:f>
              <c:numCache>
                <c:formatCode>0.0</c:formatCode>
                <c:ptCount val="21"/>
                <c:pt idx="0">
                  <c:v>17.910447761194028</c:v>
                </c:pt>
                <c:pt idx="1">
                  <c:v>12.45136186770428</c:v>
                </c:pt>
                <c:pt idx="2">
                  <c:v>20.996441281138789</c:v>
                </c:pt>
                <c:pt idx="3">
                  <c:v>0</c:v>
                </c:pt>
                <c:pt idx="4">
                  <c:v>12.761506276150628</c:v>
                </c:pt>
                <c:pt idx="5">
                  <c:v>7.2289156626506017</c:v>
                </c:pt>
                <c:pt idx="6">
                  <c:v>14.152410575427682</c:v>
                </c:pt>
                <c:pt idx="7">
                  <c:v>34.913793103448278</c:v>
                </c:pt>
                <c:pt idx="8">
                  <c:v>10.638297872340425</c:v>
                </c:pt>
                <c:pt idx="9">
                  <c:v>9.1863517060367457</c:v>
                </c:pt>
                <c:pt idx="11">
                  <c:v>27.972027972027973</c:v>
                </c:pt>
                <c:pt idx="12">
                  <c:v>40</c:v>
                </c:pt>
                <c:pt idx="13">
                  <c:v>30.519480519480517</c:v>
                </c:pt>
                <c:pt idx="14">
                  <c:v>25.316455696202532</c:v>
                </c:pt>
                <c:pt idx="15">
                  <c:v>15.114235500878733</c:v>
                </c:pt>
                <c:pt idx="16">
                  <c:v>27.857142857142858</c:v>
                </c:pt>
                <c:pt idx="17">
                  <c:v>26.21359223300971</c:v>
                </c:pt>
                <c:pt idx="18">
                  <c:v>16.255144032921812</c:v>
                </c:pt>
                <c:pt idx="19">
                  <c:v>15.942028985507244</c:v>
                </c:pt>
                <c:pt idx="20">
                  <c:v>21.794871794871796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62080"/>
        <c:axId val="132463616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15.714285714285714</c:v>
                </c:pt>
                <c:pt idx="1">
                  <c:v>15.714285714285714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14.873417721518987</c:v>
                </c:pt>
                <c:pt idx="1">
                  <c:v>14.873417721518987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15.071343638525564</c:v>
                </c:pt>
                <c:pt idx="1">
                  <c:v>15.071343638525564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62080"/>
        <c:axId val="132463616"/>
      </c:scatterChart>
      <c:catAx>
        <c:axId val="13245017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5171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24517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50176"/>
        <c:crosses val="autoZero"/>
        <c:crossBetween val="between"/>
      </c:valAx>
      <c:catAx>
        <c:axId val="132462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32463616"/>
        <c:crosses val="autoZero"/>
        <c:auto val="1"/>
        <c:lblAlgn val="ctr"/>
        <c:lblOffset val="100"/>
        <c:noMultiLvlLbl val="0"/>
      </c:catAx>
      <c:valAx>
        <c:axId val="13246361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620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Agency!$H$41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Agency!$H$42:$H$65</c:f>
              <c:numCache>
                <c:formatCode>0%</c:formatCode>
                <c:ptCount val="24"/>
                <c:pt idx="0">
                  <c:v>0.6528784648187631</c:v>
                </c:pt>
                <c:pt idx="1">
                  <c:v>3.570781747435444</c:v>
                </c:pt>
                <c:pt idx="2">
                  <c:v>0</c:v>
                </c:pt>
                <c:pt idx="3">
                  <c:v>-1</c:v>
                </c:pt>
                <c:pt idx="4">
                  <c:v>0.87877731287773131</c:v>
                </c:pt>
                <c:pt idx="5">
                  <c:v>-0.76566265060240957</c:v>
                </c:pt>
                <c:pt idx="6">
                  <c:v>-9.9912411330231418E-2</c:v>
                </c:pt>
                <c:pt idx="7">
                  <c:v>-2.1765239671185932E-2</c:v>
                </c:pt>
                <c:pt idx="8">
                  <c:v>0.39598108747044897</c:v>
                </c:pt>
                <c:pt idx="9">
                  <c:v>0</c:v>
                </c:pt>
                <c:pt idx="10">
                  <c:v>0</c:v>
                </c:pt>
                <c:pt idx="11">
                  <c:v>2.5789851174466567</c:v>
                </c:pt>
                <c:pt idx="12">
                  <c:v>-0.21894736842105259</c:v>
                </c:pt>
                <c:pt idx="13">
                  <c:v>1.2112044006948464</c:v>
                </c:pt>
                <c:pt idx="14">
                  <c:v>1.140391254315305</c:v>
                </c:pt>
                <c:pt idx="15">
                  <c:v>0.37992116211412619</c:v>
                </c:pt>
                <c:pt idx="16">
                  <c:v>3.5128571428571433</c:v>
                </c:pt>
                <c:pt idx="17">
                  <c:v>0.37713660604403115</c:v>
                </c:pt>
                <c:pt idx="18">
                  <c:v>1.2188271604938272</c:v>
                </c:pt>
                <c:pt idx="19">
                  <c:v>-0.37726449275362328</c:v>
                </c:pt>
                <c:pt idx="20">
                  <c:v>-0.258974358974359</c:v>
                </c:pt>
                <c:pt idx="21">
                  <c:v>0.30099667774086364</c:v>
                </c:pt>
                <c:pt idx="22">
                  <c:v>0.79263824117255155</c:v>
                </c:pt>
                <c:pt idx="23">
                  <c:v>0.21312722948870397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Agency!$V$42:$V$65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2492672"/>
        <c:axId val="132506752"/>
      </c:barChart>
      <c:catAx>
        <c:axId val="132492672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2506752"/>
        <c:crosses val="autoZero"/>
        <c:auto val="1"/>
        <c:lblAlgn val="ctr"/>
        <c:lblOffset val="100"/>
        <c:noMultiLvlLbl val="0"/>
      </c:catAx>
      <c:valAx>
        <c:axId val="1325067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249267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Agency!$E$10:$E$30</c:f>
              <c:numCache>
                <c:formatCode>0</c:formatCode>
                <c:ptCount val="21"/>
                <c:pt idx="0">
                  <c:v>12</c:v>
                </c:pt>
                <c:pt idx="1">
                  <c:v>32</c:v>
                </c:pt>
                <c:pt idx="2">
                  <c:v>59</c:v>
                </c:pt>
                <c:pt idx="3">
                  <c:v>0</c:v>
                </c:pt>
                <c:pt idx="4">
                  <c:v>61</c:v>
                </c:pt>
                <c:pt idx="5">
                  <c:v>6</c:v>
                </c:pt>
                <c:pt idx="6">
                  <c:v>91</c:v>
                </c:pt>
                <c:pt idx="7">
                  <c:v>81</c:v>
                </c:pt>
                <c:pt idx="8">
                  <c:v>15</c:v>
                </c:pt>
                <c:pt idx="9">
                  <c:v>35</c:v>
                </c:pt>
                <c:pt idx="10">
                  <c:v>0</c:v>
                </c:pt>
                <c:pt idx="11">
                  <c:v>40</c:v>
                </c:pt>
                <c:pt idx="12">
                  <c:v>54</c:v>
                </c:pt>
                <c:pt idx="13">
                  <c:v>94</c:v>
                </c:pt>
                <c:pt idx="14">
                  <c:v>60</c:v>
                </c:pt>
                <c:pt idx="15">
                  <c:v>86</c:v>
                </c:pt>
                <c:pt idx="16">
                  <c:v>39</c:v>
                </c:pt>
                <c:pt idx="17">
                  <c:v>27</c:v>
                </c:pt>
                <c:pt idx="18">
                  <c:v>79</c:v>
                </c:pt>
                <c:pt idx="19">
                  <c:v>11</c:v>
                </c:pt>
                <c:pt idx="20">
                  <c:v>17</c:v>
                </c:pt>
              </c:numCache>
            </c:numRef>
          </c:val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Agency!$F$10:$F$30</c:f>
              <c:numCache>
                <c:formatCode>#,##0</c:formatCode>
                <c:ptCount val="21"/>
                <c:pt idx="0">
                  <c:v>8</c:v>
                </c:pt>
                <c:pt idx="1">
                  <c:v>14</c:v>
                </c:pt>
                <c:pt idx="2">
                  <c:v>41</c:v>
                </c:pt>
                <c:pt idx="3">
                  <c:v>0</c:v>
                </c:pt>
                <c:pt idx="4">
                  <c:v>51</c:v>
                </c:pt>
                <c:pt idx="5">
                  <c:v>6</c:v>
                </c:pt>
                <c:pt idx="6">
                  <c:v>91</c:v>
                </c:pt>
                <c:pt idx="7">
                  <c:v>73</c:v>
                </c:pt>
                <c:pt idx="8">
                  <c:v>11</c:v>
                </c:pt>
                <c:pt idx="9">
                  <c:v>35</c:v>
                </c:pt>
                <c:pt idx="10">
                  <c:v>0</c:v>
                </c:pt>
                <c:pt idx="11">
                  <c:v>25</c:v>
                </c:pt>
                <c:pt idx="12">
                  <c:v>40</c:v>
                </c:pt>
                <c:pt idx="13">
                  <c:v>87</c:v>
                </c:pt>
                <c:pt idx="14">
                  <c:v>35</c:v>
                </c:pt>
                <c:pt idx="15">
                  <c:v>86</c:v>
                </c:pt>
                <c:pt idx="16">
                  <c:v>30</c:v>
                </c:pt>
                <c:pt idx="17">
                  <c:v>13</c:v>
                </c:pt>
                <c:pt idx="18">
                  <c:v>67</c:v>
                </c:pt>
                <c:pt idx="19">
                  <c:v>11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4091904"/>
        <c:axId val="13409344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92D050"/>
              </a:solidFill>
            </a:ln>
          </c:spPr>
          <c:invertIfNegative val="0"/>
          <c:val>
            <c:numRef>
              <c:f>Agency!$V$84:$V$104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4095616"/>
        <c:axId val="134097152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Agency!$G$10:$G$30</c:f>
              <c:numCache>
                <c:formatCode>0.0</c:formatCode>
                <c:ptCount val="21"/>
                <c:pt idx="0">
                  <c:v>17.910447761194028</c:v>
                </c:pt>
                <c:pt idx="1">
                  <c:v>12.45136186770428</c:v>
                </c:pt>
                <c:pt idx="2">
                  <c:v>20.996441281138789</c:v>
                </c:pt>
                <c:pt idx="3">
                  <c:v>0</c:v>
                </c:pt>
                <c:pt idx="4">
                  <c:v>12.761506276150628</c:v>
                </c:pt>
                <c:pt idx="5">
                  <c:v>7.2289156626506017</c:v>
                </c:pt>
                <c:pt idx="6">
                  <c:v>14.152410575427682</c:v>
                </c:pt>
                <c:pt idx="7">
                  <c:v>34.913793103448278</c:v>
                </c:pt>
                <c:pt idx="8">
                  <c:v>10.638297872340425</c:v>
                </c:pt>
                <c:pt idx="9">
                  <c:v>9.1863517060367457</c:v>
                </c:pt>
                <c:pt idx="11">
                  <c:v>27.972027972027973</c:v>
                </c:pt>
                <c:pt idx="12">
                  <c:v>40</c:v>
                </c:pt>
                <c:pt idx="13">
                  <c:v>30.519480519480517</c:v>
                </c:pt>
                <c:pt idx="14">
                  <c:v>25.316455696202532</c:v>
                </c:pt>
                <c:pt idx="15">
                  <c:v>15.114235500878733</c:v>
                </c:pt>
                <c:pt idx="16">
                  <c:v>27.857142857142858</c:v>
                </c:pt>
                <c:pt idx="17">
                  <c:v>26.21359223300971</c:v>
                </c:pt>
                <c:pt idx="18">
                  <c:v>16.255144032921812</c:v>
                </c:pt>
                <c:pt idx="19">
                  <c:v>15.942028985507244</c:v>
                </c:pt>
                <c:pt idx="20">
                  <c:v>21.794871794871796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95616"/>
        <c:axId val="134097152"/>
      </c:lineChart>
      <c:scatterChart>
        <c:scatterStyle val="lineMarker"/>
        <c:varyColors val="0"/>
        <c:ser>
          <c:idx val="3"/>
          <c:order val="3"/>
          <c:tx>
            <c:strRef>
              <c:f>Agency!$U$79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Agency!$V$78:$W$78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Agency!$V$79:$W$79</c:f>
              <c:numCache>
                <c:formatCode>0.0</c:formatCode>
                <c:ptCount val="2"/>
                <c:pt idx="0">
                  <c:v>16.519823788546255</c:v>
                </c:pt>
                <c:pt idx="1">
                  <c:v>16.519823788546255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Agency!$U$80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Agency!$V$78:$W$78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Agency!$V$80:$W$80</c:f>
              <c:numCache>
                <c:formatCode>0.0</c:formatCode>
                <c:ptCount val="2"/>
                <c:pt idx="0">
                  <c:v>15.331010452961671</c:v>
                </c:pt>
                <c:pt idx="1">
                  <c:v>15.331010452961671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Agency!$U$81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Agency!$V$78:$W$78</c:f>
              <c:numCache>
                <c:formatCode>0.0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Agency!$V$81:$W$81</c:f>
              <c:numCache>
                <c:formatCode>0.0</c:formatCode>
                <c:ptCount val="2"/>
                <c:pt idx="0">
                  <c:v>15.497448979591837</c:v>
                </c:pt>
                <c:pt idx="1">
                  <c:v>15.497448979591837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95616"/>
        <c:axId val="134097152"/>
      </c:scatterChart>
      <c:catAx>
        <c:axId val="13409190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34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1904"/>
        <c:crosses val="autoZero"/>
        <c:crossBetween val="between"/>
      </c:valAx>
      <c:catAx>
        <c:axId val="13409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34097152"/>
        <c:crosses val="autoZero"/>
        <c:auto val="1"/>
        <c:lblAlgn val="ctr"/>
        <c:lblOffset val="100"/>
        <c:noMultiLvlLbl val="0"/>
      </c:catAx>
      <c:valAx>
        <c:axId val="134097152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09561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Agency!$H$41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Agency!$H$42:$H$65</c:f>
              <c:numCache>
                <c:formatCode>0%</c:formatCode>
                <c:ptCount val="24"/>
                <c:pt idx="0">
                  <c:v>0.6528784648187631</c:v>
                </c:pt>
                <c:pt idx="1">
                  <c:v>3.570781747435444</c:v>
                </c:pt>
                <c:pt idx="2">
                  <c:v>0</c:v>
                </c:pt>
                <c:pt idx="3">
                  <c:v>-1</c:v>
                </c:pt>
                <c:pt idx="4">
                  <c:v>0.87877731287773131</c:v>
                </c:pt>
                <c:pt idx="5">
                  <c:v>-0.76566265060240957</c:v>
                </c:pt>
                <c:pt idx="6">
                  <c:v>-9.9912411330231418E-2</c:v>
                </c:pt>
                <c:pt idx="7">
                  <c:v>-2.1765239671185932E-2</c:v>
                </c:pt>
                <c:pt idx="8">
                  <c:v>0.39598108747044897</c:v>
                </c:pt>
                <c:pt idx="9">
                  <c:v>0</c:v>
                </c:pt>
                <c:pt idx="10">
                  <c:v>0</c:v>
                </c:pt>
                <c:pt idx="11">
                  <c:v>2.5789851174466567</c:v>
                </c:pt>
                <c:pt idx="12">
                  <c:v>-0.21894736842105259</c:v>
                </c:pt>
                <c:pt idx="13">
                  <c:v>1.2112044006948464</c:v>
                </c:pt>
                <c:pt idx="14">
                  <c:v>1.140391254315305</c:v>
                </c:pt>
                <c:pt idx="15">
                  <c:v>0.37992116211412619</c:v>
                </c:pt>
                <c:pt idx="16">
                  <c:v>3.5128571428571433</c:v>
                </c:pt>
                <c:pt idx="17">
                  <c:v>0.37713660604403115</c:v>
                </c:pt>
                <c:pt idx="18">
                  <c:v>1.2188271604938272</c:v>
                </c:pt>
                <c:pt idx="19">
                  <c:v>-0.37726449275362328</c:v>
                </c:pt>
                <c:pt idx="20">
                  <c:v>-0.258974358974359</c:v>
                </c:pt>
                <c:pt idx="21">
                  <c:v>0.30099667774086364</c:v>
                </c:pt>
                <c:pt idx="22">
                  <c:v>0.79263824117255155</c:v>
                </c:pt>
                <c:pt idx="23">
                  <c:v>0.21312722948870397</c:v>
                </c:pt>
              </c:numCache>
            </c:numRef>
          </c:val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Agency!$V$42:$V$65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4126208"/>
        <c:axId val="134132096"/>
      </c:barChart>
      <c:catAx>
        <c:axId val="134126208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4132096"/>
        <c:crosses val="autoZero"/>
        <c:auto val="1"/>
        <c:lblAlgn val="ctr"/>
        <c:lblOffset val="100"/>
        <c:noMultiLvlLbl val="0"/>
      </c:catAx>
      <c:valAx>
        <c:axId val="1341320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412620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Absence Rate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Absence!$F$7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Absence!$B$10:$B$30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Absence!$F$10:$F$30</c:f>
              <c:numCache>
                <c:formatCode>0.0</c:formatCode>
                <c:ptCount val="21"/>
                <c:pt idx="0">
                  <c:v>2.9587369986268421</c:v>
                </c:pt>
                <c:pt idx="1">
                  <c:v>3.0555044128534883</c:v>
                </c:pt>
                <c:pt idx="2">
                  <c:v>2.6021238648946903</c:v>
                </c:pt>
                <c:pt idx="3">
                  <c:v>4.1415263077516435</c:v>
                </c:pt>
                <c:pt idx="4">
                  <c:v>4.1162008584057403</c:v>
                </c:pt>
                <c:pt idx="5">
                  <c:v>1.9228714880888793</c:v>
                </c:pt>
                <c:pt idx="6">
                  <c:v>2.2801802266776465</c:v>
                </c:pt>
                <c:pt idx="7">
                  <c:v>3.293807641633729</c:v>
                </c:pt>
                <c:pt idx="8">
                  <c:v>3.7065586407098219</c:v>
                </c:pt>
                <c:pt idx="9">
                  <c:v>3.1916020448552489</c:v>
                </c:pt>
                <c:pt idx="10">
                  <c:v>3.6039516269603848</c:v>
                </c:pt>
                <c:pt idx="11">
                  <c:v>5.6227274809764385</c:v>
                </c:pt>
                <c:pt idx="12">
                  <c:v>3.3236351364480061</c:v>
                </c:pt>
                <c:pt idx="13">
                  <c:v>1.9573106551598103</c:v>
                </c:pt>
                <c:pt idx="14">
                  <c:v>3.5144646700013964</c:v>
                </c:pt>
                <c:pt idx="15">
                  <c:v>3.4939339167992314</c:v>
                </c:pt>
                <c:pt idx="16">
                  <c:v>2.2243895761682322</c:v>
                </c:pt>
                <c:pt idx="17">
                  <c:v>2.7296748411329239</c:v>
                </c:pt>
                <c:pt idx="18">
                  <c:v>2.2321381567171565</c:v>
                </c:pt>
                <c:pt idx="19">
                  <c:v>3.7123577839407771</c:v>
                </c:pt>
                <c:pt idx="20">
                  <c:v>2.7448397013614403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3710976"/>
        <c:axId val="133712512"/>
      </c:barChart>
      <c:barChart>
        <c:barDir val="col"/>
        <c:grouping val="clustered"/>
        <c:varyColors val="0"/>
        <c:ser>
          <c:idx val="4"/>
          <c:order val="3"/>
          <c:tx>
            <c:strRef>
              <c:f>Absence!$W$2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val>
            <c:numRef>
              <c:f>Absence!$V$10:$V$30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722880"/>
        <c:axId val="133724416"/>
      </c:barChart>
      <c:scatterChart>
        <c:scatterStyle val="lineMarker"/>
        <c:varyColors val="0"/>
        <c:ser>
          <c:idx val="5"/>
          <c:order val="1"/>
          <c:tx>
            <c:strRef>
              <c:f>Absence!$U$7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tx1">
                    <a:lumMod val="75000"/>
                    <a:lumOff val="25000"/>
                  </a:schemeClr>
                </a:solidFill>
                <a:prstDash val="sysDot"/>
              </a:ln>
            </c:spPr>
          </c:dPt>
          <c:xVal>
            <c:numRef>
              <c:f>Absence!$V$4:$W$4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Absence!$V$7:$W$7</c:f>
              <c:numCache>
                <c:formatCode>0</c:formatCode>
                <c:ptCount val="2"/>
                <c:pt idx="0">
                  <c:v>3.5313595346409126</c:v>
                </c:pt>
                <c:pt idx="1">
                  <c:v>3.5313595346409126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Absence!$U$5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Absence!$V$4:$W$4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Absence!$V$5:$W$5</c:f>
              <c:numCache>
                <c:formatCode>#,##0.0</c:formatCode>
                <c:ptCount val="2"/>
                <c:pt idx="0">
                  <c:v>3.2215003076538009</c:v>
                </c:pt>
                <c:pt idx="1">
                  <c:v>3.2215003076538009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Absence!$U$6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Absence!$V$4:$W$4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Absence!$V$6:$W$6</c:f>
              <c:numCache>
                <c:formatCode>#,##0.0</c:formatCode>
                <c:ptCount val="2"/>
                <c:pt idx="0" formatCode="0">
                  <c:v>3.6565331251321589</c:v>
                </c:pt>
                <c:pt idx="1">
                  <c:v>3.6565331251321589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10976"/>
        <c:axId val="133712512"/>
      </c:scatterChart>
      <c:catAx>
        <c:axId val="13371097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71251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371251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Absence Rate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710976"/>
        <c:crosses val="autoZero"/>
        <c:crossBetween val="between"/>
      </c:valAx>
      <c:catAx>
        <c:axId val="13372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33724416"/>
        <c:crosses val="autoZero"/>
        <c:auto val="1"/>
        <c:lblAlgn val="ctr"/>
        <c:lblOffset val="100"/>
        <c:noMultiLvlLbl val="0"/>
      </c:catAx>
      <c:valAx>
        <c:axId val="133724416"/>
        <c:scaling>
          <c:orientation val="minMax"/>
          <c:max val="50"/>
          <c:min val="0"/>
        </c:scaling>
        <c:delete val="1"/>
        <c:axPos val="r"/>
        <c:numFmt formatCode="0" sourceLinked="0"/>
        <c:majorTickMark val="cross"/>
        <c:minorTickMark val="none"/>
        <c:tickLblPos val="nextTo"/>
        <c:crossAx val="1337228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Absence Rate </a:t>
            </a:r>
            <a:r>
              <a:rPr lang="en-US" sz="1100"/>
              <a:t>2014-2015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021418190494783"/>
          <c:w val="0.60838376499695646"/>
          <c:h val="0.83822945272336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Absence!$F$41</c:f>
              <c:strCache>
                <c:ptCount val="1"/>
                <c:pt idx="0">
                  <c:v>Change 2014-2015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Absence!$B$42:$B$65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Absence!$F$42:$F$65</c:f>
              <c:numCache>
                <c:formatCode>0%</c:formatCode>
                <c:ptCount val="24"/>
                <c:pt idx="0">
                  <c:v>-0.18295422060685274</c:v>
                </c:pt>
                <c:pt idx="1">
                  <c:v>-5.803325624931182E-2</c:v>
                </c:pt>
                <c:pt idx="2">
                  <c:v>-0.2681340763993334</c:v>
                </c:pt>
                <c:pt idx="3">
                  <c:v>-8.6899754266459954E-3</c:v>
                </c:pt>
                <c:pt idx="4">
                  <c:v>6.9402818983083259E-2</c:v>
                </c:pt>
                <c:pt idx="5">
                  <c:v>-0.63455598455598461</c:v>
                </c:pt>
                <c:pt idx="6">
                  <c:v>1.8581842592756512E-2</c:v>
                </c:pt>
                <c:pt idx="7">
                  <c:v>-4.8076923076921111E-3</c:v>
                </c:pt>
                <c:pt idx="8">
                  <c:v>-0.1225771173083728</c:v>
                </c:pt>
                <c:pt idx="9">
                  <c:v>-0.30795224404180693</c:v>
                </c:pt>
                <c:pt idx="10">
                  <c:v>2.515494636471991</c:v>
                </c:pt>
                <c:pt idx="11">
                  <c:v>0.13804004214963117</c:v>
                </c:pt>
                <c:pt idx="12">
                  <c:v>0.74844983717714264</c:v>
                </c:pt>
                <c:pt idx="13">
                  <c:v>-0.34996334754357372</c:v>
                </c:pt>
                <c:pt idx="14">
                  <c:v>-0.31707605900663138</c:v>
                </c:pt>
                <c:pt idx="15">
                  <c:v>0.14190924817829825</c:v>
                </c:pt>
                <c:pt idx="16">
                  <c:v>-0.56112621228900306</c:v>
                </c:pt>
                <c:pt idx="17">
                  <c:v>-0.49539594843462254</c:v>
                </c:pt>
                <c:pt idx="18">
                  <c:v>-0.18499055552864824</c:v>
                </c:pt>
                <c:pt idx="19">
                  <c:v>0.46250986582478304</c:v>
                </c:pt>
                <c:pt idx="20">
                  <c:v>-0.23765432098765438</c:v>
                </c:pt>
                <c:pt idx="21">
                  <c:v>-4.1299260263069383E-2</c:v>
                </c:pt>
                <c:pt idx="22">
                  <c:v>-7.3306228747138255E-2</c:v>
                </c:pt>
                <c:pt idx="23">
                  <c:v>-8.348566037735862E-2</c:v>
                </c:pt>
              </c:numCache>
            </c:numRef>
          </c:val>
        </c:ser>
        <c:ser>
          <c:idx val="1"/>
          <c:order val="1"/>
          <c:tx>
            <c:strRef>
              <c:f>Absence!$W$2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Absence!$V$42:$V$65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3741568"/>
        <c:axId val="134230784"/>
      </c:barChart>
      <c:catAx>
        <c:axId val="133741568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4230784"/>
        <c:crosses val="autoZero"/>
        <c:auto val="1"/>
        <c:lblAlgn val="ctr"/>
        <c:lblOffset val="100"/>
        <c:noMultiLvlLbl val="0"/>
      </c:catAx>
      <c:valAx>
        <c:axId val="134230784"/>
        <c:scaling>
          <c:orientation val="minMax"/>
          <c:max val="2.6"/>
          <c:min val="-1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3741568"/>
        <c:crosses val="max"/>
        <c:crossBetween val="between"/>
        <c:majorUnit val="0.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3308784604884219"/>
          <c:y val="5.8143120539684616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Age!$J$80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Age!$J$81:$J$104</c:f>
              <c:numCache>
                <c:formatCode>0</c:formatCode>
                <c:ptCount val="24"/>
                <c:pt idx="0">
                  <c:v>0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18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12</c:v>
                </c:pt>
                <c:pt idx="9">
                  <c:v>16</c:v>
                </c:pt>
                <c:pt idx="10">
                  <c:v>28</c:v>
                </c:pt>
                <c:pt idx="11">
                  <c:v>14</c:v>
                </c:pt>
                <c:pt idx="12">
                  <c:v>0</c:v>
                </c:pt>
                <c:pt idx="13">
                  <c:v>15</c:v>
                </c:pt>
                <c:pt idx="14">
                  <c:v>18</c:v>
                </c:pt>
                <c:pt idx="15">
                  <c:v>12</c:v>
                </c:pt>
                <c:pt idx="16">
                  <c:v>17</c:v>
                </c:pt>
                <c:pt idx="17">
                  <c:v>12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Age!$S$113:$S$136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578560"/>
        <c:axId val="134580096"/>
      </c:barChart>
      <c:catAx>
        <c:axId val="134578560"/>
        <c:scaling>
          <c:orientation val="maxMin"/>
        </c:scaling>
        <c:delete val="1"/>
        <c:axPos val="l"/>
        <c:majorTickMark val="out"/>
        <c:minorTickMark val="none"/>
        <c:tickLblPos val="nextTo"/>
        <c:crossAx val="134580096"/>
        <c:crosses val="autoZero"/>
        <c:auto val="1"/>
        <c:lblAlgn val="ctr"/>
        <c:lblOffset val="100"/>
        <c:noMultiLvlLbl val="0"/>
      </c:catAx>
      <c:valAx>
        <c:axId val="13458009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57856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2013-2015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Vacancies!$H$41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Vacancies!$B$42:$B$65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Vacancies!$H$42:$H$65</c:f>
              <c:numCache>
                <c:formatCode>0%</c:formatCode>
                <c:ptCount val="24"/>
                <c:pt idx="0">
                  <c:v>1.688851913477537</c:v>
                </c:pt>
                <c:pt idx="1">
                  <c:v>-2.5257249766136532E-2</c:v>
                </c:pt>
                <c:pt idx="2">
                  <c:v>2.5646467885005872</c:v>
                </c:pt>
                <c:pt idx="3">
                  <c:v>-0.54860174186621957</c:v>
                </c:pt>
                <c:pt idx="4">
                  <c:v>-8.029150622155741E-2</c:v>
                </c:pt>
                <c:pt idx="5">
                  <c:v>-0.37756097560975616</c:v>
                </c:pt>
                <c:pt idx="6">
                  <c:v>4.7278856625383676E-2</c:v>
                </c:pt>
                <c:pt idx="7">
                  <c:v>0.3229750382068261</c:v>
                </c:pt>
                <c:pt idx="8">
                  <c:v>7.5055692008909377E-3</c:v>
                </c:pt>
                <c:pt idx="9">
                  <c:v>-2.1581803038756616E-2</c:v>
                </c:pt>
                <c:pt idx="10">
                  <c:v>-0.8248433893834487</c:v>
                </c:pt>
                <c:pt idx="11">
                  <c:v>0.63102366695181067</c:v>
                </c:pt>
                <c:pt idx="12">
                  <c:v>8.0301760268231312E-2</c:v>
                </c:pt>
                <c:pt idx="13">
                  <c:v>1.4619258836467248</c:v>
                </c:pt>
                <c:pt idx="14">
                  <c:v>3.6826783114992601E-2</c:v>
                </c:pt>
                <c:pt idx="15">
                  <c:v>0.67442844449459149</c:v>
                </c:pt>
                <c:pt idx="16">
                  <c:v>0.73805138860467923</c:v>
                </c:pt>
                <c:pt idx="17">
                  <c:v>-3.4434404409283366E-2</c:v>
                </c:pt>
                <c:pt idx="18">
                  <c:v>1.7941625048595951</c:v>
                </c:pt>
                <c:pt idx="19">
                  <c:v>0.23147856242118542</c:v>
                </c:pt>
                <c:pt idx="20">
                  <c:v>-0.33518621456364639</c:v>
                </c:pt>
                <c:pt idx="21">
                  <c:v>0.26446847395674705</c:v>
                </c:pt>
                <c:pt idx="22">
                  <c:v>0.62525987525987559</c:v>
                </c:pt>
                <c:pt idx="23">
                  <c:v>0.22212788775191022</c:v>
                </c:pt>
              </c:numCache>
            </c:numRef>
          </c:val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Vacancies!$U$42:$U$65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1054208"/>
        <c:axId val="131064192"/>
      </c:barChart>
      <c:catAx>
        <c:axId val="131054208"/>
        <c:scaling>
          <c:orientation val="maxMin"/>
        </c:scaling>
        <c:delete val="0"/>
        <c:axPos val="l"/>
        <c:majorGridlines/>
        <c:majorTickMark val="out"/>
        <c:minorTickMark val="none"/>
        <c:tickLblPos val="low"/>
        <c:crossAx val="131064192"/>
        <c:crosses val="autoZero"/>
        <c:auto val="1"/>
        <c:lblAlgn val="ctr"/>
        <c:lblOffset val="100"/>
        <c:noMultiLvlLbl val="0"/>
      </c:catAx>
      <c:valAx>
        <c:axId val="1310641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3105420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5000111270380478"/>
          <c:y val="8.0181714934696183E-2"/>
          <c:w val="0.7066475543424902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Age!$K$80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Age!$K$81:$K$104</c:f>
              <c:numCache>
                <c:formatCode>0</c:formatCode>
                <c:ptCount val="24"/>
                <c:pt idx="0">
                  <c:v>23</c:v>
                </c:pt>
                <c:pt idx="1">
                  <c:v>29</c:v>
                </c:pt>
                <c:pt idx="2">
                  <c:v>32</c:v>
                </c:pt>
                <c:pt idx="3">
                  <c:v>27</c:v>
                </c:pt>
                <c:pt idx="4">
                  <c:v>29</c:v>
                </c:pt>
                <c:pt idx="5">
                  <c:v>21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31</c:v>
                </c:pt>
                <c:pt idx="16">
                  <c:v>24</c:v>
                </c:pt>
                <c:pt idx="17">
                  <c:v>29</c:v>
                </c:pt>
                <c:pt idx="18">
                  <c:v>22</c:v>
                </c:pt>
                <c:pt idx="19">
                  <c:v>33</c:v>
                </c:pt>
                <c:pt idx="20">
                  <c:v>31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Age!$T$113:$T$136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604672"/>
        <c:axId val="134606208"/>
      </c:barChart>
      <c:catAx>
        <c:axId val="134604672"/>
        <c:scaling>
          <c:orientation val="maxMin"/>
        </c:scaling>
        <c:delete val="1"/>
        <c:axPos val="l"/>
        <c:majorTickMark val="out"/>
        <c:minorTickMark val="none"/>
        <c:tickLblPos val="nextTo"/>
        <c:crossAx val="134606208"/>
        <c:crosses val="autoZero"/>
        <c:auto val="1"/>
        <c:lblAlgn val="ctr"/>
        <c:lblOffset val="100"/>
        <c:noMultiLvlLbl val="0"/>
      </c:catAx>
      <c:valAx>
        <c:axId val="1346062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604672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Age!$L$80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Age!$L$81:$L$104</c:f>
              <c:numCache>
                <c:formatCode>0</c:formatCode>
                <c:ptCount val="24"/>
                <c:pt idx="0">
                  <c:v>32</c:v>
                </c:pt>
                <c:pt idx="1">
                  <c:v>30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28</c:v>
                </c:pt>
                <c:pt idx="6">
                  <c:v>26</c:v>
                </c:pt>
                <c:pt idx="7">
                  <c:v>21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26</c:v>
                </c:pt>
                <c:pt idx="12">
                  <c:v>36</c:v>
                </c:pt>
                <c:pt idx="13">
                  <c:v>26</c:v>
                </c:pt>
                <c:pt idx="14">
                  <c:v>30</c:v>
                </c:pt>
                <c:pt idx="15">
                  <c:v>22</c:v>
                </c:pt>
                <c:pt idx="16">
                  <c:v>20</c:v>
                </c:pt>
                <c:pt idx="17">
                  <c:v>28</c:v>
                </c:pt>
                <c:pt idx="18">
                  <c:v>27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Age!$U$113:$U$136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3791104"/>
        <c:axId val="133813376"/>
      </c:barChart>
      <c:catAx>
        <c:axId val="133791104"/>
        <c:scaling>
          <c:orientation val="maxMin"/>
        </c:scaling>
        <c:delete val="1"/>
        <c:axPos val="l"/>
        <c:majorTickMark val="out"/>
        <c:minorTickMark val="none"/>
        <c:tickLblPos val="nextTo"/>
        <c:crossAx val="133813376"/>
        <c:crosses val="autoZero"/>
        <c:auto val="1"/>
        <c:lblAlgn val="ctr"/>
        <c:lblOffset val="100"/>
        <c:noMultiLvlLbl val="0"/>
      </c:catAx>
      <c:valAx>
        <c:axId val="1338133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3791104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Age!$M$80</c:f>
              <c:strCache>
                <c:ptCount val="1"/>
                <c:pt idx="0">
                  <c:v> 50 to 59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Age!$M$81:$M$104</c:f>
              <c:numCache>
                <c:formatCode>0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27</c:v>
                </c:pt>
                <c:pt idx="3">
                  <c:v>29</c:v>
                </c:pt>
                <c:pt idx="4">
                  <c:v>23</c:v>
                </c:pt>
                <c:pt idx="5">
                  <c:v>31</c:v>
                </c:pt>
                <c:pt idx="6">
                  <c:v>22</c:v>
                </c:pt>
                <c:pt idx="7">
                  <c:v>25</c:v>
                </c:pt>
                <c:pt idx="8">
                  <c:v>29</c:v>
                </c:pt>
                <c:pt idx="9">
                  <c:v>29</c:v>
                </c:pt>
                <c:pt idx="10">
                  <c:v>25</c:v>
                </c:pt>
                <c:pt idx="11">
                  <c:v>35</c:v>
                </c:pt>
                <c:pt idx="12">
                  <c:v>21</c:v>
                </c:pt>
                <c:pt idx="13">
                  <c:v>27</c:v>
                </c:pt>
                <c:pt idx="14">
                  <c:v>25</c:v>
                </c:pt>
                <c:pt idx="15">
                  <c:v>29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18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Age!$V$113:$V$136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255744"/>
        <c:axId val="134257280"/>
      </c:barChart>
      <c:catAx>
        <c:axId val="134255744"/>
        <c:scaling>
          <c:orientation val="maxMin"/>
        </c:scaling>
        <c:delete val="1"/>
        <c:axPos val="l"/>
        <c:majorTickMark val="out"/>
        <c:minorTickMark val="none"/>
        <c:tickLblPos val="nextTo"/>
        <c:crossAx val="134257280"/>
        <c:crosses val="autoZero"/>
        <c:auto val="1"/>
        <c:lblAlgn val="ctr"/>
        <c:lblOffset val="100"/>
        <c:noMultiLvlLbl val="0"/>
      </c:catAx>
      <c:valAx>
        <c:axId val="13425728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255744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Age!$N$80</c:f>
              <c:strCache>
                <c:ptCount val="1"/>
                <c:pt idx="0">
                  <c:v>60 years old and over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Age!$N$81:$N$104</c:f>
              <c:numCache>
                <c:formatCode>0</c:formatCode>
                <c:ptCount val="2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11</c:v>
                </c:pt>
                <c:pt idx="17">
                  <c:v>4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Age!$W$113:$W$136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756992"/>
        <c:axId val="134762880"/>
      </c:barChart>
      <c:catAx>
        <c:axId val="134756992"/>
        <c:scaling>
          <c:orientation val="maxMin"/>
        </c:scaling>
        <c:delete val="1"/>
        <c:axPos val="l"/>
        <c:majorTickMark val="out"/>
        <c:minorTickMark val="none"/>
        <c:tickLblPos val="nextTo"/>
        <c:crossAx val="134762880"/>
        <c:crosses val="autoZero"/>
        <c:auto val="1"/>
        <c:lblAlgn val="ctr"/>
        <c:lblOffset val="100"/>
        <c:noMultiLvlLbl val="0"/>
      </c:catAx>
      <c:valAx>
        <c:axId val="134762880"/>
        <c:scaling>
          <c:orientation val="minMax"/>
          <c:max val="15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34756992"/>
        <c:crosses val="max"/>
        <c:crossBetween val="between"/>
        <c:maj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Age!$J$80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Age!$J$81:$J$104</c:f>
              <c:numCache>
                <c:formatCode>0</c:formatCode>
                <c:ptCount val="24"/>
                <c:pt idx="0">
                  <c:v>0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18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12</c:v>
                </c:pt>
                <c:pt idx="9">
                  <c:v>16</c:v>
                </c:pt>
                <c:pt idx="10">
                  <c:v>28</c:v>
                </c:pt>
                <c:pt idx="11">
                  <c:v>14</c:v>
                </c:pt>
                <c:pt idx="12">
                  <c:v>0</c:v>
                </c:pt>
                <c:pt idx="13">
                  <c:v>15</c:v>
                </c:pt>
                <c:pt idx="14">
                  <c:v>18</c:v>
                </c:pt>
                <c:pt idx="15">
                  <c:v>12</c:v>
                </c:pt>
                <c:pt idx="16">
                  <c:v>17</c:v>
                </c:pt>
                <c:pt idx="17">
                  <c:v>12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Age!$S$113:$S$136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803840"/>
        <c:axId val="134805376"/>
      </c:barChart>
      <c:catAx>
        <c:axId val="134803840"/>
        <c:scaling>
          <c:orientation val="maxMin"/>
        </c:scaling>
        <c:delete val="1"/>
        <c:axPos val="l"/>
        <c:majorTickMark val="out"/>
        <c:minorTickMark val="none"/>
        <c:tickLblPos val="nextTo"/>
        <c:crossAx val="134805376"/>
        <c:crosses val="autoZero"/>
        <c:auto val="1"/>
        <c:lblAlgn val="ctr"/>
        <c:lblOffset val="100"/>
        <c:noMultiLvlLbl val="0"/>
      </c:catAx>
      <c:valAx>
        <c:axId val="1348053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80384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Age!$K$80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Age!$K$81:$K$104</c:f>
              <c:numCache>
                <c:formatCode>0</c:formatCode>
                <c:ptCount val="24"/>
                <c:pt idx="0">
                  <c:v>23</c:v>
                </c:pt>
                <c:pt idx="1">
                  <c:v>29</c:v>
                </c:pt>
                <c:pt idx="2">
                  <c:v>32</c:v>
                </c:pt>
                <c:pt idx="3">
                  <c:v>27</c:v>
                </c:pt>
                <c:pt idx="4">
                  <c:v>29</c:v>
                </c:pt>
                <c:pt idx="5">
                  <c:v>21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31</c:v>
                </c:pt>
                <c:pt idx="16">
                  <c:v>24</c:v>
                </c:pt>
                <c:pt idx="17">
                  <c:v>29</c:v>
                </c:pt>
                <c:pt idx="18">
                  <c:v>22</c:v>
                </c:pt>
                <c:pt idx="19">
                  <c:v>33</c:v>
                </c:pt>
                <c:pt idx="20">
                  <c:v>31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Age!$T$113:$T$136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965120"/>
        <c:axId val="134966656"/>
      </c:barChart>
      <c:catAx>
        <c:axId val="1349651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4966656"/>
        <c:crosses val="autoZero"/>
        <c:auto val="1"/>
        <c:lblAlgn val="ctr"/>
        <c:lblOffset val="100"/>
        <c:noMultiLvlLbl val="0"/>
      </c:catAx>
      <c:valAx>
        <c:axId val="1349666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96512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Age!$L$80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Age!$L$81:$L$104</c:f>
              <c:numCache>
                <c:formatCode>0</c:formatCode>
                <c:ptCount val="24"/>
                <c:pt idx="0">
                  <c:v>32</c:v>
                </c:pt>
                <c:pt idx="1">
                  <c:v>30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28</c:v>
                </c:pt>
                <c:pt idx="6">
                  <c:v>26</c:v>
                </c:pt>
                <c:pt idx="7">
                  <c:v>21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26</c:v>
                </c:pt>
                <c:pt idx="12">
                  <c:v>36</c:v>
                </c:pt>
                <c:pt idx="13">
                  <c:v>26</c:v>
                </c:pt>
                <c:pt idx="14">
                  <c:v>30</c:v>
                </c:pt>
                <c:pt idx="15">
                  <c:v>22</c:v>
                </c:pt>
                <c:pt idx="16">
                  <c:v>20</c:v>
                </c:pt>
                <c:pt idx="17">
                  <c:v>28</c:v>
                </c:pt>
                <c:pt idx="18">
                  <c:v>27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Age!$U$113:$U$136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987136"/>
        <c:axId val="135005312"/>
      </c:barChart>
      <c:catAx>
        <c:axId val="134987136"/>
        <c:scaling>
          <c:orientation val="maxMin"/>
        </c:scaling>
        <c:delete val="1"/>
        <c:axPos val="l"/>
        <c:majorTickMark val="out"/>
        <c:minorTickMark val="none"/>
        <c:tickLblPos val="nextTo"/>
        <c:crossAx val="135005312"/>
        <c:crosses val="autoZero"/>
        <c:auto val="1"/>
        <c:lblAlgn val="ctr"/>
        <c:lblOffset val="100"/>
        <c:noMultiLvlLbl val="0"/>
      </c:catAx>
      <c:valAx>
        <c:axId val="13500531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987136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Age!$M$80</c:f>
              <c:strCache>
                <c:ptCount val="1"/>
                <c:pt idx="0">
                  <c:v> 50 to 59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Age!$M$81:$M$104</c:f>
              <c:numCache>
                <c:formatCode>0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27</c:v>
                </c:pt>
                <c:pt idx="3">
                  <c:v>29</c:v>
                </c:pt>
                <c:pt idx="4">
                  <c:v>23</c:v>
                </c:pt>
                <c:pt idx="5">
                  <c:v>31</c:v>
                </c:pt>
                <c:pt idx="6">
                  <c:v>22</c:v>
                </c:pt>
                <c:pt idx="7">
                  <c:v>25</c:v>
                </c:pt>
                <c:pt idx="8">
                  <c:v>29</c:v>
                </c:pt>
                <c:pt idx="9">
                  <c:v>29</c:v>
                </c:pt>
                <c:pt idx="10">
                  <c:v>25</c:v>
                </c:pt>
                <c:pt idx="11">
                  <c:v>35</c:v>
                </c:pt>
                <c:pt idx="12">
                  <c:v>21</c:v>
                </c:pt>
                <c:pt idx="13">
                  <c:v>27</c:v>
                </c:pt>
                <c:pt idx="14">
                  <c:v>25</c:v>
                </c:pt>
                <c:pt idx="15">
                  <c:v>29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18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24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Age!$V$113:$V$136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017600"/>
        <c:axId val="135019136"/>
      </c:barChart>
      <c:catAx>
        <c:axId val="135017600"/>
        <c:scaling>
          <c:orientation val="maxMin"/>
        </c:scaling>
        <c:delete val="1"/>
        <c:axPos val="l"/>
        <c:majorTickMark val="out"/>
        <c:minorTickMark val="none"/>
        <c:tickLblPos val="nextTo"/>
        <c:crossAx val="135019136"/>
        <c:crosses val="autoZero"/>
        <c:auto val="1"/>
        <c:lblAlgn val="ctr"/>
        <c:lblOffset val="100"/>
        <c:noMultiLvlLbl val="0"/>
      </c:catAx>
      <c:valAx>
        <c:axId val="13501913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501760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Age!$N$80</c:f>
              <c:strCache>
                <c:ptCount val="1"/>
                <c:pt idx="0">
                  <c:v>60 years old and over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Age!$N$81:$N$104</c:f>
              <c:numCache>
                <c:formatCode>0</c:formatCode>
                <c:ptCount val="2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11</c:v>
                </c:pt>
                <c:pt idx="17">
                  <c:v>4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</c:ser>
        <c:ser>
          <c:idx val="1"/>
          <c:order val="1"/>
          <c:tx>
            <c:strRef>
              <c:f>Age!$T$74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Age!$W$113:$W$136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060096"/>
        <c:axId val="137232768"/>
      </c:barChart>
      <c:catAx>
        <c:axId val="135060096"/>
        <c:scaling>
          <c:orientation val="maxMin"/>
        </c:scaling>
        <c:delete val="1"/>
        <c:axPos val="l"/>
        <c:majorTickMark val="out"/>
        <c:minorTickMark val="none"/>
        <c:tickLblPos val="nextTo"/>
        <c:crossAx val="137232768"/>
        <c:crosses val="autoZero"/>
        <c:auto val="1"/>
        <c:lblAlgn val="ctr"/>
        <c:lblOffset val="100"/>
        <c:noMultiLvlLbl val="0"/>
      </c:catAx>
      <c:valAx>
        <c:axId val="137232768"/>
        <c:scaling>
          <c:orientation val="minMax"/>
          <c:max val="15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35060096"/>
        <c:crosses val="max"/>
        <c:crossBetween val="between"/>
        <c:maj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TimeInService!$K$9:$K$32</c:f>
              <c:numCache>
                <c:formatCode>0</c:formatCode>
                <c:ptCount val="24"/>
                <c:pt idx="0">
                  <c:v>33</c:v>
                </c:pt>
                <c:pt idx="1">
                  <c:v>34</c:v>
                </c:pt>
                <c:pt idx="2">
                  <c:v>61</c:v>
                </c:pt>
                <c:pt idx="3">
                  <c:v>17</c:v>
                </c:pt>
                <c:pt idx="4">
                  <c:v>26</c:v>
                </c:pt>
                <c:pt idx="5">
                  <c:v>34</c:v>
                </c:pt>
                <c:pt idx="6">
                  <c:v>26</c:v>
                </c:pt>
                <c:pt idx="7">
                  <c:v>33</c:v>
                </c:pt>
                <c:pt idx="8">
                  <c:v>21</c:v>
                </c:pt>
                <c:pt idx="9">
                  <c:v>17</c:v>
                </c:pt>
                <c:pt idx="10">
                  <c:v>33</c:v>
                </c:pt>
                <c:pt idx="11">
                  <c:v>19</c:v>
                </c:pt>
                <c:pt idx="12">
                  <c:v>51</c:v>
                </c:pt>
                <c:pt idx="13">
                  <c:v>27</c:v>
                </c:pt>
                <c:pt idx="14">
                  <c:v>17</c:v>
                </c:pt>
                <c:pt idx="15">
                  <c:v>21</c:v>
                </c:pt>
                <c:pt idx="16">
                  <c:v>36</c:v>
                </c:pt>
                <c:pt idx="17">
                  <c:v>43</c:v>
                </c:pt>
                <c:pt idx="18">
                  <c:v>21</c:v>
                </c:pt>
                <c:pt idx="19">
                  <c:v>59</c:v>
                </c:pt>
                <c:pt idx="20">
                  <c:v>48</c:v>
                </c:pt>
                <c:pt idx="21">
                  <c:v>27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TimeInService!$U$41:$U$64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436736"/>
        <c:axId val="134438272"/>
      </c:barChart>
      <c:catAx>
        <c:axId val="134436736"/>
        <c:scaling>
          <c:orientation val="maxMin"/>
        </c:scaling>
        <c:delete val="1"/>
        <c:axPos val="l"/>
        <c:majorTickMark val="out"/>
        <c:minorTickMark val="none"/>
        <c:tickLblPos val="nextTo"/>
        <c:crossAx val="134438272"/>
        <c:crosses val="autoZero"/>
        <c:auto val="1"/>
        <c:lblAlgn val="ctr"/>
        <c:lblOffset val="100"/>
        <c:noMultiLvlLbl val="0"/>
      </c:catAx>
      <c:valAx>
        <c:axId val="134438272"/>
        <c:scaling>
          <c:orientation val="minMax"/>
          <c:max val="80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436736"/>
        <c:crosses val="max"/>
        <c:crossBetween val="between"/>
        <c:majorUnit val="2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Percentage Change in</a:t>
            </a:r>
            <a:r>
              <a:rPr lang="en-US" sz="1000" baseline="0"/>
              <a:t> FTE Vacancy Rate</a:t>
            </a:r>
            <a:r>
              <a:rPr lang="en-US" sz="1000"/>
              <a:t> 2013-2015 [Excluding Agency Social Workers]</a:t>
            </a:r>
          </a:p>
        </c:rich>
      </c:tx>
      <c:layout>
        <c:manualLayout>
          <c:xMode val="edge"/>
          <c:yMode val="edge"/>
          <c:x val="0.13555225774161822"/>
          <c:y val="8.5714415680708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015931148141365"/>
          <c:w val="0.60838376499695646"/>
          <c:h val="0.838284458628717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SW_CIN!$I$7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SW_CIN!$B$9:$B$32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SW_CIN!$I$9:$I$32</c:f>
              <c:numCache>
                <c:formatCode>0%</c:formatCode>
                <c:ptCount val="24"/>
                <c:pt idx="0">
                  <c:v>7.6923076923076927E-2</c:v>
                </c:pt>
                <c:pt idx="1">
                  <c:v>0.33333333333333331</c:v>
                </c:pt>
                <c:pt idx="2">
                  <c:v>0.18181818181818182</c:v>
                </c:pt>
                <c:pt idx="3">
                  <c:v>-0.3125</c:v>
                </c:pt>
                <c:pt idx="4">
                  <c:v>-0.23076923076923078</c:v>
                </c:pt>
                <c:pt idx="5">
                  <c:v>-0.34782608695652173</c:v>
                </c:pt>
                <c:pt idx="6">
                  <c:v>5.8823529411764705E-2</c:v>
                </c:pt>
                <c:pt idx="7">
                  <c:v>0.125</c:v>
                </c:pt>
                <c:pt idx="8">
                  <c:v>8.3333333333333329E-2</c:v>
                </c:pt>
                <c:pt idx="9">
                  <c:v>-0.22222222222222221</c:v>
                </c:pt>
                <c:pt idx="10">
                  <c:v>0.125</c:v>
                </c:pt>
                <c:pt idx="11">
                  <c:v>0.15384615384615385</c:v>
                </c:pt>
                <c:pt idx="12">
                  <c:v>-0.38709677419354838</c:v>
                </c:pt>
                <c:pt idx="13">
                  <c:v>0.15789473684210525</c:v>
                </c:pt>
                <c:pt idx="14">
                  <c:v>-0.38461538461538464</c:v>
                </c:pt>
                <c:pt idx="15">
                  <c:v>-0.27777777777777779</c:v>
                </c:pt>
                <c:pt idx="16">
                  <c:v>0.25</c:v>
                </c:pt>
                <c:pt idx="17">
                  <c:v>8.3333333333333329E-2</c:v>
                </c:pt>
                <c:pt idx="18">
                  <c:v>-0.13333333333333333</c:v>
                </c:pt>
                <c:pt idx="19">
                  <c:v>0</c:v>
                </c:pt>
                <c:pt idx="20">
                  <c:v>-0.25</c:v>
                </c:pt>
                <c:pt idx="21">
                  <c:v>-0.125</c:v>
                </c:pt>
                <c:pt idx="22">
                  <c:v>-5.8823529411764705E-2</c:v>
                </c:pt>
                <c:pt idx="23">
                  <c:v>-0.11764705882352941</c:v>
                </c:pt>
              </c:numCache>
            </c:numRef>
          </c:val>
        </c:ser>
        <c:ser>
          <c:idx val="1"/>
          <c:order val="1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SW_CIN!$B$9:$B$32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SW_CIN!$T$41:$T$64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9282048"/>
        <c:axId val="129283584"/>
      </c:barChart>
      <c:catAx>
        <c:axId val="12928204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low"/>
        <c:crossAx val="129283584"/>
        <c:crosses val="autoZero"/>
        <c:auto val="1"/>
        <c:lblAlgn val="ctr"/>
        <c:lblOffset val="100"/>
        <c:noMultiLvlLbl val="0"/>
      </c:catAx>
      <c:valAx>
        <c:axId val="12928358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2928204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703819450506603"/>
          <c:y val="6.9587376101384213E-2"/>
          <c:w val="0.7066475543424902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TimeInService!$L$9:$L$32</c:f>
              <c:numCache>
                <c:formatCode>0</c:formatCode>
                <c:ptCount val="24"/>
                <c:pt idx="0">
                  <c:v>29</c:v>
                </c:pt>
                <c:pt idx="1">
                  <c:v>15</c:v>
                </c:pt>
                <c:pt idx="2">
                  <c:v>23</c:v>
                </c:pt>
                <c:pt idx="3">
                  <c:v>22</c:v>
                </c:pt>
                <c:pt idx="4">
                  <c:v>16</c:v>
                </c:pt>
                <c:pt idx="5">
                  <c:v>23</c:v>
                </c:pt>
                <c:pt idx="6">
                  <c:v>21</c:v>
                </c:pt>
                <c:pt idx="7">
                  <c:v>18</c:v>
                </c:pt>
                <c:pt idx="8">
                  <c:v>17</c:v>
                </c:pt>
                <c:pt idx="9">
                  <c:v>23</c:v>
                </c:pt>
                <c:pt idx="10">
                  <c:v>15</c:v>
                </c:pt>
                <c:pt idx="11">
                  <c:v>21</c:v>
                </c:pt>
                <c:pt idx="12">
                  <c:v>23</c:v>
                </c:pt>
                <c:pt idx="13">
                  <c:v>17</c:v>
                </c:pt>
                <c:pt idx="14">
                  <c:v>18</c:v>
                </c:pt>
                <c:pt idx="15">
                  <c:v>23</c:v>
                </c:pt>
                <c:pt idx="16">
                  <c:v>24</c:v>
                </c:pt>
                <c:pt idx="17">
                  <c:v>8</c:v>
                </c:pt>
                <c:pt idx="18">
                  <c:v>18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TimeInService!$V$41:$V$64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454656"/>
        <c:axId val="134464640"/>
      </c:barChart>
      <c:catAx>
        <c:axId val="1344546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4464640"/>
        <c:crosses val="autoZero"/>
        <c:auto val="1"/>
        <c:lblAlgn val="ctr"/>
        <c:lblOffset val="100"/>
        <c:noMultiLvlLbl val="0"/>
      </c:catAx>
      <c:valAx>
        <c:axId val="134464640"/>
        <c:scaling>
          <c:orientation val="minMax"/>
          <c:max val="30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454656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TimeInService!$M$9:$M$32</c:f>
              <c:numCache>
                <c:formatCode>0</c:formatCode>
                <c:ptCount val="24"/>
                <c:pt idx="0">
                  <c:v>0</c:v>
                </c:pt>
                <c:pt idx="1">
                  <c:v>21</c:v>
                </c:pt>
                <c:pt idx="2">
                  <c:v>12</c:v>
                </c:pt>
                <c:pt idx="3">
                  <c:v>23</c:v>
                </c:pt>
                <c:pt idx="4">
                  <c:v>57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24</c:v>
                </c:pt>
                <c:pt idx="9">
                  <c:v>15</c:v>
                </c:pt>
                <c:pt idx="10">
                  <c:v>21</c:v>
                </c:pt>
                <c:pt idx="11">
                  <c:v>21</c:v>
                </c:pt>
                <c:pt idx="12">
                  <c:v>0</c:v>
                </c:pt>
                <c:pt idx="13">
                  <c:v>21</c:v>
                </c:pt>
                <c:pt idx="14">
                  <c:v>11</c:v>
                </c:pt>
                <c:pt idx="15">
                  <c:v>22</c:v>
                </c:pt>
                <c:pt idx="16">
                  <c:v>20</c:v>
                </c:pt>
                <c:pt idx="17">
                  <c:v>29</c:v>
                </c:pt>
                <c:pt idx="18">
                  <c:v>26</c:v>
                </c:pt>
                <c:pt idx="19">
                  <c:v>10</c:v>
                </c:pt>
                <c:pt idx="20">
                  <c:v>7</c:v>
                </c:pt>
                <c:pt idx="21">
                  <c:v>23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TimeInService!$W$41:$W$64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489216"/>
        <c:axId val="134490752"/>
      </c:barChart>
      <c:catAx>
        <c:axId val="134489216"/>
        <c:scaling>
          <c:orientation val="maxMin"/>
        </c:scaling>
        <c:delete val="1"/>
        <c:axPos val="l"/>
        <c:majorTickMark val="out"/>
        <c:minorTickMark val="none"/>
        <c:tickLblPos val="nextTo"/>
        <c:crossAx val="134490752"/>
        <c:crosses val="autoZero"/>
        <c:auto val="1"/>
        <c:lblAlgn val="ctr"/>
        <c:lblOffset val="100"/>
        <c:noMultiLvlLbl val="0"/>
      </c:catAx>
      <c:valAx>
        <c:axId val="1344907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489216"/>
        <c:crosses val="max"/>
        <c:crossBetween val="between"/>
        <c:majorUnit val="2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TimeInService!$N$9:$N$32</c:f>
              <c:numCache>
                <c:formatCode>0</c:formatCode>
                <c:ptCount val="24"/>
                <c:pt idx="0">
                  <c:v>20</c:v>
                </c:pt>
                <c:pt idx="1">
                  <c:v>24</c:v>
                </c:pt>
                <c:pt idx="2">
                  <c:v>4</c:v>
                </c:pt>
                <c:pt idx="3">
                  <c:v>23</c:v>
                </c:pt>
                <c:pt idx="4">
                  <c:v>0</c:v>
                </c:pt>
                <c:pt idx="5">
                  <c:v>21</c:v>
                </c:pt>
                <c:pt idx="6">
                  <c:v>23</c:v>
                </c:pt>
                <c:pt idx="7">
                  <c:v>17</c:v>
                </c:pt>
                <c:pt idx="8">
                  <c:v>28</c:v>
                </c:pt>
                <c:pt idx="9">
                  <c:v>28</c:v>
                </c:pt>
                <c:pt idx="10">
                  <c:v>21</c:v>
                </c:pt>
                <c:pt idx="11">
                  <c:v>25</c:v>
                </c:pt>
                <c:pt idx="12">
                  <c:v>20</c:v>
                </c:pt>
                <c:pt idx="13">
                  <c:v>24</c:v>
                </c:pt>
                <c:pt idx="14">
                  <c:v>35</c:v>
                </c:pt>
                <c:pt idx="15">
                  <c:v>25</c:v>
                </c:pt>
                <c:pt idx="16">
                  <c:v>12</c:v>
                </c:pt>
                <c:pt idx="17">
                  <c:v>16</c:v>
                </c:pt>
                <c:pt idx="18">
                  <c:v>25</c:v>
                </c:pt>
                <c:pt idx="19">
                  <c:v>5</c:v>
                </c:pt>
                <c:pt idx="20">
                  <c:v>15</c:v>
                </c:pt>
                <c:pt idx="21">
                  <c:v>20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TimeInService!$X$41:$X$64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523520"/>
        <c:axId val="134529408"/>
      </c:barChart>
      <c:catAx>
        <c:axId val="1345235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4529408"/>
        <c:crosses val="autoZero"/>
        <c:auto val="1"/>
        <c:lblAlgn val="ctr"/>
        <c:lblOffset val="100"/>
        <c:noMultiLvlLbl val="0"/>
      </c:catAx>
      <c:valAx>
        <c:axId val="1345294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452352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TimeInService!$O$9:$O$32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14</c:v>
                </c:pt>
                <c:pt idx="10">
                  <c:v>8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0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TimeInService!$Y$41:$Y$64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310592"/>
        <c:axId val="137312128"/>
      </c:barChart>
      <c:catAx>
        <c:axId val="137310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37312128"/>
        <c:crosses val="autoZero"/>
        <c:auto val="1"/>
        <c:lblAlgn val="ctr"/>
        <c:lblOffset val="100"/>
        <c:noMultiLvlLbl val="0"/>
      </c:catAx>
      <c:valAx>
        <c:axId val="137312128"/>
        <c:scaling>
          <c:orientation val="minMax"/>
          <c:max val="15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37310592"/>
        <c:crosses val="max"/>
        <c:crossBetween val="between"/>
        <c:maj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TimeInService!$P$9:$P$32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TimeInService!$Z$41:$Z$64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340800"/>
        <c:axId val="137342336"/>
      </c:barChart>
      <c:catAx>
        <c:axId val="137340800"/>
        <c:scaling>
          <c:orientation val="maxMin"/>
        </c:scaling>
        <c:delete val="1"/>
        <c:axPos val="l"/>
        <c:majorTickMark val="out"/>
        <c:minorTickMark val="none"/>
        <c:tickLblPos val="nextTo"/>
        <c:crossAx val="137342336"/>
        <c:crosses val="autoZero"/>
        <c:auto val="1"/>
        <c:lblAlgn val="ctr"/>
        <c:lblOffset val="100"/>
        <c:noMultiLvlLbl val="0"/>
      </c:catAx>
      <c:valAx>
        <c:axId val="137342336"/>
        <c:scaling>
          <c:orientation val="minMax"/>
          <c:max val="8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37340800"/>
        <c:crosses val="max"/>
        <c:crossBetween val="between"/>
        <c:majorUnit val="2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TimeInService!$K$81:$K$104</c:f>
              <c:numCache>
                <c:formatCode>0</c:formatCode>
                <c:ptCount val="24"/>
                <c:pt idx="0">
                  <c:v>33</c:v>
                </c:pt>
                <c:pt idx="1">
                  <c:v>37</c:v>
                </c:pt>
                <c:pt idx="2">
                  <c:v>61</c:v>
                </c:pt>
                <c:pt idx="3">
                  <c:v>18</c:v>
                </c:pt>
                <c:pt idx="4">
                  <c:v>28</c:v>
                </c:pt>
                <c:pt idx="5">
                  <c:v>34</c:v>
                </c:pt>
                <c:pt idx="6">
                  <c:v>28</c:v>
                </c:pt>
                <c:pt idx="7">
                  <c:v>35</c:v>
                </c:pt>
                <c:pt idx="8">
                  <c:v>22</c:v>
                </c:pt>
                <c:pt idx="9">
                  <c:v>18</c:v>
                </c:pt>
                <c:pt idx="10">
                  <c:v>34</c:v>
                </c:pt>
                <c:pt idx="11">
                  <c:v>19</c:v>
                </c:pt>
                <c:pt idx="12">
                  <c:v>52</c:v>
                </c:pt>
                <c:pt idx="13">
                  <c:v>28</c:v>
                </c:pt>
                <c:pt idx="14">
                  <c:v>17</c:v>
                </c:pt>
                <c:pt idx="15">
                  <c:v>22</c:v>
                </c:pt>
                <c:pt idx="16">
                  <c:v>37</c:v>
                </c:pt>
                <c:pt idx="17">
                  <c:v>45</c:v>
                </c:pt>
                <c:pt idx="18">
                  <c:v>22</c:v>
                </c:pt>
                <c:pt idx="19">
                  <c:v>59</c:v>
                </c:pt>
                <c:pt idx="20">
                  <c:v>49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TimeInService!$U$113:$U$136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629056"/>
        <c:axId val="137647232"/>
      </c:barChart>
      <c:catAx>
        <c:axId val="1376290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7647232"/>
        <c:crosses val="autoZero"/>
        <c:auto val="1"/>
        <c:lblAlgn val="ctr"/>
        <c:lblOffset val="100"/>
        <c:noMultiLvlLbl val="0"/>
      </c:catAx>
      <c:valAx>
        <c:axId val="137647232"/>
        <c:scaling>
          <c:orientation val="minMax"/>
          <c:max val="80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7629056"/>
        <c:crosses val="max"/>
        <c:crossBetween val="between"/>
        <c:majorUnit val="2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TimeInService!$L$81:$L$104</c:f>
              <c:numCache>
                <c:formatCode>0</c:formatCode>
                <c:ptCount val="24"/>
                <c:pt idx="0">
                  <c:v>29</c:v>
                </c:pt>
                <c:pt idx="1">
                  <c:v>15</c:v>
                </c:pt>
                <c:pt idx="2">
                  <c:v>23</c:v>
                </c:pt>
                <c:pt idx="3">
                  <c:v>22</c:v>
                </c:pt>
                <c:pt idx="4">
                  <c:v>16</c:v>
                </c:pt>
                <c:pt idx="5">
                  <c:v>24</c:v>
                </c:pt>
                <c:pt idx="6">
                  <c:v>21</c:v>
                </c:pt>
                <c:pt idx="7">
                  <c:v>18</c:v>
                </c:pt>
                <c:pt idx="8">
                  <c:v>16</c:v>
                </c:pt>
                <c:pt idx="9">
                  <c:v>23</c:v>
                </c:pt>
                <c:pt idx="10">
                  <c:v>14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19</c:v>
                </c:pt>
                <c:pt idx="15">
                  <c:v>24</c:v>
                </c:pt>
                <c:pt idx="16">
                  <c:v>25</c:v>
                </c:pt>
                <c:pt idx="17">
                  <c:v>7</c:v>
                </c:pt>
                <c:pt idx="18">
                  <c:v>19</c:v>
                </c:pt>
                <c:pt idx="19">
                  <c:v>20</c:v>
                </c:pt>
                <c:pt idx="20">
                  <c:v>18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TimeInService!$V$113:$V$136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663616"/>
        <c:axId val="137665152"/>
      </c:barChart>
      <c:catAx>
        <c:axId val="137663616"/>
        <c:scaling>
          <c:orientation val="maxMin"/>
        </c:scaling>
        <c:delete val="1"/>
        <c:axPos val="l"/>
        <c:majorTickMark val="out"/>
        <c:minorTickMark val="none"/>
        <c:tickLblPos val="nextTo"/>
        <c:crossAx val="137665152"/>
        <c:crosses val="autoZero"/>
        <c:auto val="1"/>
        <c:lblAlgn val="ctr"/>
        <c:lblOffset val="100"/>
        <c:noMultiLvlLbl val="0"/>
      </c:catAx>
      <c:valAx>
        <c:axId val="137665152"/>
        <c:scaling>
          <c:orientation val="minMax"/>
          <c:max val="30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37663616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TimeInService!$M$81:$M$104</c:f>
              <c:numCache>
                <c:formatCode>0</c:formatCode>
                <c:ptCount val="24"/>
                <c:pt idx="0">
                  <c:v>0</c:v>
                </c:pt>
                <c:pt idx="1">
                  <c:v>20</c:v>
                </c:pt>
                <c:pt idx="2">
                  <c:v>12</c:v>
                </c:pt>
                <c:pt idx="3">
                  <c:v>23</c:v>
                </c:pt>
                <c:pt idx="4">
                  <c:v>56</c:v>
                </c:pt>
                <c:pt idx="5">
                  <c:v>15</c:v>
                </c:pt>
                <c:pt idx="6">
                  <c:v>19</c:v>
                </c:pt>
                <c:pt idx="7">
                  <c:v>21</c:v>
                </c:pt>
                <c:pt idx="8">
                  <c:v>25</c:v>
                </c:pt>
                <c:pt idx="9">
                  <c:v>15</c:v>
                </c:pt>
                <c:pt idx="10">
                  <c:v>21</c:v>
                </c:pt>
                <c:pt idx="11">
                  <c:v>21</c:v>
                </c:pt>
                <c:pt idx="12">
                  <c:v>0</c:v>
                </c:pt>
                <c:pt idx="13">
                  <c:v>22</c:v>
                </c:pt>
                <c:pt idx="14">
                  <c:v>11</c:v>
                </c:pt>
                <c:pt idx="15">
                  <c:v>22</c:v>
                </c:pt>
                <c:pt idx="16">
                  <c:v>18</c:v>
                </c:pt>
                <c:pt idx="17">
                  <c:v>28</c:v>
                </c:pt>
                <c:pt idx="18">
                  <c:v>26</c:v>
                </c:pt>
                <c:pt idx="19">
                  <c:v>11</c:v>
                </c:pt>
                <c:pt idx="20">
                  <c:v>6</c:v>
                </c:pt>
                <c:pt idx="21">
                  <c:v>23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TimeInService!$W$113:$W$136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240960"/>
        <c:axId val="141267328"/>
      </c:barChart>
      <c:catAx>
        <c:axId val="141240960"/>
        <c:scaling>
          <c:orientation val="maxMin"/>
        </c:scaling>
        <c:delete val="1"/>
        <c:axPos val="l"/>
        <c:majorTickMark val="out"/>
        <c:minorTickMark val="none"/>
        <c:tickLblPos val="nextTo"/>
        <c:crossAx val="141267328"/>
        <c:crosses val="autoZero"/>
        <c:auto val="1"/>
        <c:lblAlgn val="ctr"/>
        <c:lblOffset val="100"/>
        <c:noMultiLvlLbl val="0"/>
      </c:catAx>
      <c:valAx>
        <c:axId val="14126732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41240960"/>
        <c:crosses val="max"/>
        <c:crossBetween val="between"/>
        <c:majorUnit val="2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TimeInService!$N$81:$N$104</c:f>
              <c:numCache>
                <c:formatCode>0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4</c:v>
                </c:pt>
                <c:pt idx="3">
                  <c:v>23</c:v>
                </c:pt>
                <c:pt idx="4">
                  <c:v>0</c:v>
                </c:pt>
                <c:pt idx="5">
                  <c:v>21</c:v>
                </c:pt>
                <c:pt idx="6">
                  <c:v>22</c:v>
                </c:pt>
                <c:pt idx="7">
                  <c:v>17</c:v>
                </c:pt>
                <c:pt idx="8">
                  <c:v>27</c:v>
                </c:pt>
                <c:pt idx="9">
                  <c:v>29</c:v>
                </c:pt>
                <c:pt idx="10">
                  <c:v>20</c:v>
                </c:pt>
                <c:pt idx="11">
                  <c:v>24</c:v>
                </c:pt>
                <c:pt idx="12">
                  <c:v>19</c:v>
                </c:pt>
                <c:pt idx="13">
                  <c:v>24</c:v>
                </c:pt>
                <c:pt idx="14">
                  <c:v>35</c:v>
                </c:pt>
                <c:pt idx="15">
                  <c:v>24</c:v>
                </c:pt>
                <c:pt idx="16">
                  <c:v>10</c:v>
                </c:pt>
                <c:pt idx="17">
                  <c:v>15</c:v>
                </c:pt>
                <c:pt idx="18">
                  <c:v>24</c:v>
                </c:pt>
                <c:pt idx="19">
                  <c:v>0</c:v>
                </c:pt>
                <c:pt idx="20">
                  <c:v>15</c:v>
                </c:pt>
                <c:pt idx="21">
                  <c:v>20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TimeInService!$X$113:$X$136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296000"/>
        <c:axId val="141297536"/>
      </c:barChart>
      <c:catAx>
        <c:axId val="141296000"/>
        <c:scaling>
          <c:orientation val="maxMin"/>
        </c:scaling>
        <c:delete val="1"/>
        <c:axPos val="l"/>
        <c:majorTickMark val="out"/>
        <c:minorTickMark val="none"/>
        <c:tickLblPos val="nextTo"/>
        <c:crossAx val="141297536"/>
        <c:crosses val="autoZero"/>
        <c:auto val="1"/>
        <c:lblAlgn val="ctr"/>
        <c:lblOffset val="100"/>
        <c:noMultiLvlLbl val="0"/>
      </c:catAx>
      <c:valAx>
        <c:axId val="14129753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crossAx val="141296000"/>
        <c:crosses val="max"/>
        <c:crossBetween val="between"/>
        <c:majorUnit val="1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TimeInService!$O$81:$O$104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13</c:v>
                </c:pt>
                <c:pt idx="10">
                  <c:v>8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0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TimeInService!$Y$113:$Y$136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314304"/>
        <c:axId val="141320192"/>
      </c:barChart>
      <c:catAx>
        <c:axId val="141314304"/>
        <c:scaling>
          <c:orientation val="maxMin"/>
        </c:scaling>
        <c:delete val="1"/>
        <c:axPos val="l"/>
        <c:majorTickMark val="out"/>
        <c:minorTickMark val="none"/>
        <c:tickLblPos val="nextTo"/>
        <c:crossAx val="141320192"/>
        <c:crosses val="autoZero"/>
        <c:auto val="1"/>
        <c:lblAlgn val="ctr"/>
        <c:lblOffset val="100"/>
        <c:noMultiLvlLbl val="0"/>
      </c:catAx>
      <c:valAx>
        <c:axId val="141320192"/>
        <c:scaling>
          <c:orientation val="minMax"/>
          <c:max val="15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41314304"/>
        <c:crosses val="max"/>
        <c:crossBetween val="between"/>
        <c:maj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6614173228346"/>
          <c:y val="4.501963742820185E-2"/>
          <c:w val="0.77796799593599186"/>
          <c:h val="0.95498036257179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SW_CIN!$F$7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SW_CIN!$F$9:$F$32</c:f>
              <c:numCache>
                <c:formatCode>0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20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19</c:v>
                </c:pt>
                <c:pt idx="13">
                  <c:v>22</c:v>
                </c:pt>
                <c:pt idx="14">
                  <c:v>8</c:v>
                </c:pt>
                <c:pt idx="15">
                  <c:v>13</c:v>
                </c:pt>
                <c:pt idx="16">
                  <c:v>20</c:v>
                </c:pt>
                <c:pt idx="17">
                  <c:v>13</c:v>
                </c:pt>
                <c:pt idx="18">
                  <c:v>13</c:v>
                </c:pt>
                <c:pt idx="19">
                  <c:v>15</c:v>
                </c:pt>
                <c:pt idx="20">
                  <c:v>9</c:v>
                </c:pt>
                <c:pt idx="21">
                  <c:v>14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</c:ser>
        <c:ser>
          <c:idx val="1"/>
          <c:order val="1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SW_CIN!$T$9:$T$32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29300736"/>
        <c:axId val="131096576"/>
      </c:barChart>
      <c:catAx>
        <c:axId val="129300736"/>
        <c:scaling>
          <c:orientation val="maxMin"/>
        </c:scaling>
        <c:delete val="1"/>
        <c:axPos val="l"/>
        <c:majorTickMark val="out"/>
        <c:minorTickMark val="none"/>
        <c:tickLblPos val="nextTo"/>
        <c:crossAx val="131096576"/>
        <c:crosses val="autoZero"/>
        <c:auto val="1"/>
        <c:lblAlgn val="ctr"/>
        <c:lblOffset val="100"/>
        <c:noMultiLvlLbl val="0"/>
      </c:catAx>
      <c:valAx>
        <c:axId val="131096576"/>
        <c:scaling>
          <c:orientation val="minMax"/>
          <c:max val="25"/>
          <c:min val="0"/>
        </c:scaling>
        <c:delete val="0"/>
        <c:axPos val="t"/>
        <c:majorGridlines/>
        <c:numFmt formatCode="0" sourceLinked="0"/>
        <c:majorTickMark val="out"/>
        <c:minorTickMark val="none"/>
        <c:tickLblPos val="nextTo"/>
        <c:crossAx val="129300736"/>
        <c:crosses val="autoZero"/>
        <c:crossBetween val="between"/>
        <c:majorUnit val="25"/>
      </c:valAx>
      <c:spPr>
        <a:ln>
          <a:solidFill>
            <a:schemeClr val="bg1">
              <a:lumMod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TimeInService!$B$81:$B$104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TimeInService!$P$81:$P$104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</c:ser>
        <c:ser>
          <c:idx val="1"/>
          <c:order val="1"/>
          <c:tx>
            <c:strRef>
              <c:f>TimeInService!$V$74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TimeInService!$Z$113:$Z$136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1348864"/>
        <c:axId val="141350400"/>
      </c:barChart>
      <c:catAx>
        <c:axId val="1413488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1350400"/>
        <c:crosses val="autoZero"/>
        <c:auto val="1"/>
        <c:lblAlgn val="ctr"/>
        <c:lblOffset val="100"/>
        <c:noMultiLvlLbl val="0"/>
      </c:catAx>
      <c:valAx>
        <c:axId val="141350400"/>
        <c:scaling>
          <c:orientation val="minMax"/>
          <c:max val="8"/>
          <c:min val="0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41348864"/>
        <c:crosses val="max"/>
        <c:crossBetween val="between"/>
        <c:majorUnit val="2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in Need per Social Worker (FTE)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[Excluding Agency Social Workers]</a:t>
            </a:r>
          </a:p>
        </c:rich>
      </c:tx>
      <c:layout>
        <c:manualLayout>
          <c:xMode val="edge"/>
          <c:yMode val="edge"/>
          <c:x val="0.21130102461041739"/>
          <c:y val="7.242820817241864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7900667821927658E-2"/>
          <c:w val="0.55346495102746307"/>
          <c:h val="0.87279340082489687"/>
        </c:manualLayout>
      </c:layout>
      <c:lineChart>
        <c:grouping val="standard"/>
        <c:varyColors val="0"/>
        <c:ser>
          <c:idx val="0"/>
          <c:order val="0"/>
          <c:tx>
            <c:strRef>
              <c:f>SW_CIN!$B$9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SW_CIN!$D$9:$F$9</c:f>
              <c:numCache>
                <c:formatCode>0</c:formatCode>
                <c:ptCount val="3"/>
                <c:pt idx="0">
                  <c:v>13</c:v>
                </c:pt>
                <c:pt idx="1">
                  <c:v>15</c:v>
                </c:pt>
                <c:pt idx="2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SW_CIN!$B$10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SW_CIN!$D$10:$F$10</c:f>
              <c:numCache>
                <c:formatCode>0</c:formatCode>
                <c:ptCount val="3"/>
                <c:pt idx="0">
                  <c:v>9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SW_CIN!$B$11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SW_CIN!$D$11:$F$11</c:f>
              <c:numCache>
                <c:formatCode>0</c:formatCode>
                <c:ptCount val="3"/>
                <c:pt idx="0">
                  <c:v>11</c:v>
                </c:pt>
                <c:pt idx="1">
                  <c:v>14</c:v>
                </c:pt>
                <c:pt idx="2">
                  <c:v>13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SW_CIN!$B$12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SW_CIN!$D$12:$F$12</c:f>
              <c:numCache>
                <c:formatCode>0</c:formatCode>
                <c:ptCount val="3"/>
                <c:pt idx="0">
                  <c:v>16</c:v>
                </c:pt>
                <c:pt idx="1">
                  <c:v>14</c:v>
                </c:pt>
                <c:pt idx="2">
                  <c:v>11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SW_CIN!$B$13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SW_CIN!$D$13:$F$13</c:f>
              <c:numCache>
                <c:formatCode>0</c:formatCode>
                <c:ptCount val="3"/>
                <c:pt idx="0">
                  <c:v>26</c:v>
                </c:pt>
                <c:pt idx="1">
                  <c:v>22</c:v>
                </c:pt>
                <c:pt idx="2">
                  <c:v>20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SW_CIN!$B$14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SW_CIN!$D$14:$F$14</c:f>
              <c:numCache>
                <c:formatCode>0</c:formatCode>
                <c:ptCount val="3"/>
                <c:pt idx="0">
                  <c:v>23</c:v>
                </c:pt>
                <c:pt idx="1">
                  <c:v>18</c:v>
                </c:pt>
                <c:pt idx="2">
                  <c:v>15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SW_CIN!$B$15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SW_CIN!$D$15:$F$15</c:f>
              <c:numCache>
                <c:formatCode>0</c:formatCode>
                <c:ptCount val="3"/>
                <c:pt idx="0">
                  <c:v>17</c:v>
                </c:pt>
                <c:pt idx="1">
                  <c:v>19</c:v>
                </c:pt>
                <c:pt idx="2">
                  <c:v>18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SW_CIN!$B$16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SW_CIN!$D$16:$F$16</c:f>
              <c:numCache>
                <c:formatCode>0</c:formatCode>
                <c:ptCount val="3"/>
                <c:pt idx="0">
                  <c:v>16</c:v>
                </c:pt>
                <c:pt idx="1">
                  <c:v>21</c:v>
                </c:pt>
                <c:pt idx="2">
                  <c:v>18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SW_CIN!$B$17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SW_CIN!$D$17:$F$17</c:f>
              <c:numCache>
                <c:formatCode>0</c:formatCode>
                <c:ptCount val="3"/>
                <c:pt idx="0">
                  <c:v>12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SW_CIN!$B$18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SW_CIN!$D$18:$F$18</c:f>
              <c:numCache>
                <c:formatCode>0</c:formatCode>
                <c:ptCount val="3"/>
                <c:pt idx="0">
                  <c:v>18</c:v>
                </c:pt>
                <c:pt idx="1">
                  <c:v>26</c:v>
                </c:pt>
                <c:pt idx="2">
                  <c:v>14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SW_CIN!$B$19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SW_CIN!$D$19:$F$19</c:f>
              <c:numCache>
                <c:formatCode>0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SW_CIN!$B$20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SW_CIN!$D$20:$F$20</c:f>
              <c:numCache>
                <c:formatCode>0</c:formatCode>
                <c:ptCount val="3"/>
                <c:pt idx="0">
                  <c:v>13</c:v>
                </c:pt>
                <c:pt idx="1">
                  <c:v>25</c:v>
                </c:pt>
                <c:pt idx="2">
                  <c:v>15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SW_CIN!$B$21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SW_CIN!$D$21:$F$21</c:f>
              <c:numCache>
                <c:formatCode>0</c:formatCode>
                <c:ptCount val="3"/>
                <c:pt idx="0">
                  <c:v>31</c:v>
                </c:pt>
                <c:pt idx="1">
                  <c:v>26</c:v>
                </c:pt>
                <c:pt idx="2">
                  <c:v>19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SW_CIN!$B$22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SW_CIN!$D$22:$F$22</c:f>
              <c:numCache>
                <c:formatCode>0</c:formatCode>
                <c:ptCount val="3"/>
                <c:pt idx="0">
                  <c:v>19</c:v>
                </c:pt>
                <c:pt idx="1">
                  <c:v>22</c:v>
                </c:pt>
                <c:pt idx="2">
                  <c:v>22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SW_CIN!$B$23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SW_CIN!$D$23:$F$23</c:f>
              <c:numCache>
                <c:formatCode>0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8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SW_CIN!$B$24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SW_CIN!$D$24:$F$24</c:f>
              <c:numCache>
                <c:formatCode>0</c:formatCode>
                <c:ptCount val="3"/>
                <c:pt idx="0">
                  <c:v>18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SW_CIN!$B$25</c:f>
              <c:strCache>
                <c:ptCount val="1"/>
                <c:pt idx="0">
                  <c:v>Swindon</c:v>
                </c:pt>
              </c:strCache>
            </c:strRef>
          </c:tx>
          <c:spPr>
            <a:ln w="12700">
              <a:solidFill>
                <a:srgbClr val="F05E5A"/>
              </a:solidFill>
            </a:ln>
          </c:spPr>
          <c:marker>
            <c:symbol val="circle"/>
            <c:size val="5"/>
            <c:spPr>
              <a:solidFill>
                <a:srgbClr val="F05E5A"/>
              </a:solidFill>
              <a:ln>
                <a:solidFill>
                  <a:srgbClr val="F05E5A"/>
                </a:solidFill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SW_CIN!$D$25:$F$25</c:f>
              <c:numCache>
                <c:formatCode>0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20</c:v>
                </c:pt>
              </c:numCache>
            </c:numRef>
          </c:val>
          <c:smooth val="0"/>
        </c:ser>
        <c:ser>
          <c:idx val="23"/>
          <c:order val="17"/>
          <c:tx>
            <c:strRef>
              <c:f>SW_CIN!$B$26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SW_CIN!$D$26:$F$26</c:f>
              <c:numCache>
                <c:formatCode>0</c:formatCode>
                <c:ptCount val="3"/>
                <c:pt idx="0">
                  <c:v>12</c:v>
                </c:pt>
                <c:pt idx="1">
                  <c:v>15</c:v>
                </c:pt>
                <c:pt idx="2">
                  <c:v>13</c:v>
                </c:pt>
              </c:numCache>
            </c:numRef>
          </c:val>
          <c:smooth val="0"/>
        </c:ser>
        <c:ser>
          <c:idx val="24"/>
          <c:order val="18"/>
          <c:tx>
            <c:strRef>
              <c:f>SW_CIN!$B$27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SW_CIN!$D$27:$F$27</c:f>
              <c:numCache>
                <c:formatCode>0</c:formatCode>
                <c:ptCount val="3"/>
                <c:pt idx="0">
                  <c:v>15</c:v>
                </c:pt>
                <c:pt idx="1">
                  <c:v>16</c:v>
                </c:pt>
                <c:pt idx="2">
                  <c:v>13</c:v>
                </c:pt>
              </c:numCache>
            </c:numRef>
          </c:val>
          <c:smooth val="0"/>
        </c:ser>
        <c:ser>
          <c:idx val="25"/>
          <c:order val="19"/>
          <c:tx>
            <c:strRef>
              <c:f>SW_CIN!$B$28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SW_CIN!$D$28:$F$28</c:f>
              <c:numCache>
                <c:formatCode>0</c:formatCode>
                <c:ptCount val="3"/>
                <c:pt idx="0">
                  <c:v>15</c:v>
                </c:pt>
                <c:pt idx="1">
                  <c:v>29</c:v>
                </c:pt>
                <c:pt idx="2">
                  <c:v>15</c:v>
                </c:pt>
              </c:numCache>
            </c:numRef>
          </c:val>
          <c:smooth val="0"/>
        </c:ser>
        <c:ser>
          <c:idx val="26"/>
          <c:order val="20"/>
          <c:tx>
            <c:strRef>
              <c:f>SW_CIN!$B$29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SW_CIN!$D$29:$F$29</c:f>
              <c:numCache>
                <c:formatCode>0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smooth val="0"/>
        </c:ser>
        <c:ser>
          <c:idx val="4"/>
          <c:order val="21"/>
          <c:tx>
            <c:strRef>
              <c:f>SW_CIN!$B$30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SW_CIN!$D$30:$F$30</c:f>
              <c:numCache>
                <c:formatCode>0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14</c:v>
                </c:pt>
              </c:numCache>
            </c:numRef>
          </c:val>
          <c:smooth val="0"/>
        </c:ser>
        <c:ser>
          <c:idx val="8"/>
          <c:order val="22"/>
          <c:tx>
            <c:strRef>
              <c:f>SW_CIN!$B$31</c:f>
              <c:strCache>
                <c:ptCount val="1"/>
                <c:pt idx="0">
                  <c:v>South West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rgbClr val="00B0F0"/>
                </a:solidFill>
              </a:ln>
            </c:spPr>
          </c:marker>
          <c:val>
            <c:numRef>
              <c:f>SW_CIN!$D$31:$F$31</c:f>
              <c:numCache>
                <c:formatCode>0</c:formatCode>
                <c:ptCount val="3"/>
                <c:pt idx="0">
                  <c:v>17</c:v>
                </c:pt>
                <c:pt idx="1">
                  <c:v>16</c:v>
                </c:pt>
                <c:pt idx="2">
                  <c:v>16</c:v>
                </c:pt>
              </c:numCache>
            </c:numRef>
          </c:val>
          <c:smooth val="0"/>
        </c:ser>
        <c:ser>
          <c:idx val="6"/>
          <c:order val="23"/>
          <c:tx>
            <c:strRef>
              <c:f>SW_CIN!$B$32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SW_CIN!$D$7:$F$7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SW_CIN!$D$32:$F$32</c:f>
              <c:numCache>
                <c:formatCode>0</c:formatCode>
                <c:ptCount val="3"/>
                <c:pt idx="0">
                  <c:v>17</c:v>
                </c:pt>
                <c:pt idx="1">
                  <c:v>16</c:v>
                </c:pt>
                <c:pt idx="2">
                  <c:v>15</c:v>
                </c:pt>
              </c:numCache>
            </c:numRef>
          </c:val>
          <c:smooth val="0"/>
        </c:ser>
        <c:ser>
          <c:idx val="14"/>
          <c:order val="24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SW_CIN!$T$33:$V$33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3424"/>
        <c:axId val="129465344"/>
      </c:lineChart>
      <c:catAx>
        <c:axId val="1294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4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465344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4634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622188080148513"/>
          <c:y val="7.3903059414870437E-2"/>
          <c:w val="0.35377811919851482"/>
          <c:h val="0.87536244016009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Percentage Change in</a:t>
            </a:r>
            <a:r>
              <a:rPr lang="en-US" sz="1000" baseline="0"/>
              <a:t> FTE Vacancy Rate</a:t>
            </a:r>
            <a:r>
              <a:rPr lang="en-US" sz="1000"/>
              <a:t> 2013-2015</a:t>
            </a:r>
          </a:p>
          <a:p>
            <a:pPr>
              <a:defRPr sz="1000"/>
            </a:pPr>
            <a:r>
              <a:rPr lang="en-US" sz="1000"/>
              <a:t> [Including Agency Social Workers]</a:t>
            </a:r>
          </a:p>
        </c:rich>
      </c:tx>
      <c:layout>
        <c:manualLayout>
          <c:xMode val="edge"/>
          <c:yMode val="edge"/>
          <c:x val="0.13259586454132258"/>
          <c:y val="8.84824505089941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015931148141365"/>
          <c:w val="0.60838376499695646"/>
          <c:h val="0.838284458628717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SW_CIN!$I$7</c:f>
              <c:strCache>
                <c:ptCount val="1"/>
                <c:pt idx="0">
                  <c:v>Change 2013-2015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SW_CIN!$B$9:$B$32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SW_CIN!$I$9:$I$32</c:f>
              <c:numCache>
                <c:formatCode>0%</c:formatCode>
                <c:ptCount val="24"/>
                <c:pt idx="0">
                  <c:v>7.6923076923076927E-2</c:v>
                </c:pt>
                <c:pt idx="1">
                  <c:v>0.33333333333333331</c:v>
                </c:pt>
                <c:pt idx="2">
                  <c:v>0.18181818181818182</c:v>
                </c:pt>
                <c:pt idx="3">
                  <c:v>-0.3125</c:v>
                </c:pt>
                <c:pt idx="4">
                  <c:v>-0.23076923076923078</c:v>
                </c:pt>
                <c:pt idx="5">
                  <c:v>-0.34782608695652173</c:v>
                </c:pt>
                <c:pt idx="6">
                  <c:v>5.8823529411764705E-2</c:v>
                </c:pt>
                <c:pt idx="7">
                  <c:v>0.125</c:v>
                </c:pt>
                <c:pt idx="8">
                  <c:v>8.3333333333333329E-2</c:v>
                </c:pt>
                <c:pt idx="9">
                  <c:v>-0.22222222222222221</c:v>
                </c:pt>
                <c:pt idx="10">
                  <c:v>0.125</c:v>
                </c:pt>
                <c:pt idx="11">
                  <c:v>0.15384615384615385</c:v>
                </c:pt>
                <c:pt idx="12">
                  <c:v>-0.38709677419354838</c:v>
                </c:pt>
                <c:pt idx="13">
                  <c:v>0.15789473684210525</c:v>
                </c:pt>
                <c:pt idx="14">
                  <c:v>-0.38461538461538464</c:v>
                </c:pt>
                <c:pt idx="15">
                  <c:v>-0.27777777777777779</c:v>
                </c:pt>
                <c:pt idx="16">
                  <c:v>0.25</c:v>
                </c:pt>
                <c:pt idx="17">
                  <c:v>8.3333333333333329E-2</c:v>
                </c:pt>
                <c:pt idx="18">
                  <c:v>-0.13333333333333333</c:v>
                </c:pt>
                <c:pt idx="19">
                  <c:v>0</c:v>
                </c:pt>
                <c:pt idx="20">
                  <c:v>-0.25</c:v>
                </c:pt>
                <c:pt idx="21">
                  <c:v>-0.125</c:v>
                </c:pt>
                <c:pt idx="22">
                  <c:v>-5.8823529411764705E-2</c:v>
                </c:pt>
                <c:pt idx="23">
                  <c:v>-0.11764705882352941</c:v>
                </c:pt>
              </c:numCache>
            </c:numRef>
          </c:val>
        </c:ser>
        <c:ser>
          <c:idx val="1"/>
          <c:order val="1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SW_CIN!$B$9:$B$32</c:f>
              <c:strCache>
                <c:ptCount val="24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  <c:pt idx="21">
                  <c:v>South East</c:v>
                </c:pt>
                <c:pt idx="22">
                  <c:v>South West</c:v>
                </c:pt>
                <c:pt idx="23">
                  <c:v>England</c:v>
                </c:pt>
              </c:strCache>
            </c:strRef>
          </c:cat>
          <c:val>
            <c:numRef>
              <c:f>SW_CIN!$T$112:$T$135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3810816"/>
        <c:axId val="43812352"/>
      </c:barChart>
      <c:catAx>
        <c:axId val="4381081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low"/>
        <c:crossAx val="43812352"/>
        <c:crosses val="autoZero"/>
        <c:auto val="1"/>
        <c:lblAlgn val="ctr"/>
        <c:lblOffset val="100"/>
        <c:noMultiLvlLbl val="0"/>
      </c:catAx>
      <c:valAx>
        <c:axId val="438123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438108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5295098090565731"/>
          <c:y val="6.4688860647826682E-2"/>
          <c:w val="0.7066475543424902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6614173228346"/>
          <c:y val="4.501963742820185E-2"/>
          <c:w val="0.77796799593599186"/>
          <c:h val="0.954980362571798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SW_CIN!$F$7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SW_CIN!$F$80:$F$103</c:f>
              <c:numCache>
                <c:formatCode>0</c:formatCode>
                <c:ptCount val="24"/>
                <c:pt idx="0">
                  <c:v>11.891891891891891</c:v>
                </c:pt>
                <c:pt idx="1">
                  <c:v>10.595034246575342</c:v>
                </c:pt>
                <c:pt idx="2">
                  <c:v>10.616653574234093</c:v>
                </c:pt>
                <c:pt idx="3">
                  <c:v>10.972495088408646</c:v>
                </c:pt>
                <c:pt idx="4">
                  <c:v>17.435325602140946</c:v>
                </c:pt>
                <c:pt idx="5">
                  <c:v>13.65</c:v>
                </c:pt>
                <c:pt idx="6">
                  <c:v>15.214581607290803</c:v>
                </c:pt>
                <c:pt idx="7">
                  <c:v>11.352074966532799</c:v>
                </c:pt>
                <c:pt idx="8">
                  <c:v>11.690036900369003</c:v>
                </c:pt>
                <c:pt idx="9">
                  <c:v>12.29441305712492</c:v>
                </c:pt>
                <c:pt idx="10">
                  <c:v>8.5578069129916567</c:v>
                </c:pt>
                <c:pt idx="11">
                  <c:v>10.52870090634441</c:v>
                </c:pt>
                <c:pt idx="12">
                  <c:v>11.043412033511043</c:v>
                </c:pt>
                <c:pt idx="13">
                  <c:v>14.79528105482304</c:v>
                </c:pt>
                <c:pt idx="14">
                  <c:v>6.0133928571428568</c:v>
                </c:pt>
                <c:pt idx="15">
                  <c:v>10.948835433371517</c:v>
                </c:pt>
                <c:pt idx="16">
                  <c:v>14.420567920184189</c:v>
                </c:pt>
                <c:pt idx="17">
                  <c:v>9.7052845528455283</c:v>
                </c:pt>
                <c:pt idx="18">
                  <c:v>10.48855633802817</c:v>
                </c:pt>
                <c:pt idx="19">
                  <c:v>12.879019908116387</c:v>
                </c:pt>
                <c:pt idx="20">
                  <c:v>7.0107238605898132</c:v>
                </c:pt>
                <c:pt idx="21">
                  <c:v>11.872246696035242</c:v>
                </c:pt>
                <c:pt idx="22">
                  <c:v>13.13588850174216</c:v>
                </c:pt>
                <c:pt idx="23">
                  <c:v>12.468112244897959</c:v>
                </c:pt>
              </c:numCache>
            </c:numRef>
          </c:val>
        </c:ser>
        <c:ser>
          <c:idx val="1"/>
          <c:order val="1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SW_CIN!$T$9:$T$32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3825792"/>
        <c:axId val="43827584"/>
      </c:barChart>
      <c:catAx>
        <c:axId val="43825792"/>
        <c:scaling>
          <c:orientation val="maxMin"/>
        </c:scaling>
        <c:delete val="1"/>
        <c:axPos val="l"/>
        <c:majorTickMark val="out"/>
        <c:minorTickMark val="none"/>
        <c:tickLblPos val="nextTo"/>
        <c:crossAx val="43827584"/>
        <c:crosses val="autoZero"/>
        <c:auto val="1"/>
        <c:lblAlgn val="ctr"/>
        <c:lblOffset val="100"/>
        <c:noMultiLvlLbl val="0"/>
      </c:catAx>
      <c:valAx>
        <c:axId val="43827584"/>
        <c:scaling>
          <c:orientation val="minMax"/>
        </c:scaling>
        <c:delete val="0"/>
        <c:axPos val="t"/>
        <c:majorGridlines/>
        <c:numFmt formatCode="0" sourceLinked="0"/>
        <c:majorTickMark val="out"/>
        <c:minorTickMark val="none"/>
        <c:tickLblPos val="nextTo"/>
        <c:crossAx val="4382579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in Need per Social Worker (FTE)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 [Including Agency Social Workers]</a:t>
            </a:r>
          </a:p>
        </c:rich>
      </c:tx>
      <c:layout>
        <c:manualLayout>
          <c:xMode val="edge"/>
          <c:yMode val="edge"/>
          <c:x val="0.21687982516829746"/>
          <c:y val="7.5195758600058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69774541780586E-2"/>
          <c:y val="7.7900667821927658E-2"/>
          <c:w val="0.55346495102746307"/>
          <c:h val="0.87279340082489687"/>
        </c:manualLayout>
      </c:layout>
      <c:lineChart>
        <c:grouping val="standard"/>
        <c:varyColors val="0"/>
        <c:ser>
          <c:idx val="0"/>
          <c:order val="0"/>
          <c:tx>
            <c:strRef>
              <c:f>SW_CIN!$B$80</c:f>
              <c:strCache>
                <c:ptCount val="1"/>
                <c:pt idx="0">
                  <c:v>Bracknell Forest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0"/>
            <c:bubble3D val="0"/>
          </c:dPt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SW_CIN!$D$80:$F$80</c:f>
              <c:numCache>
                <c:formatCode>0</c:formatCode>
                <c:ptCount val="3"/>
                <c:pt idx="0">
                  <c:v>11.73374613003096</c:v>
                </c:pt>
                <c:pt idx="1">
                  <c:v>12.423756019261639</c:v>
                </c:pt>
                <c:pt idx="2">
                  <c:v>11.891891891891891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SW_CIN!$B$81</c:f>
              <c:strCache>
                <c:ptCount val="1"/>
                <c:pt idx="0">
                  <c:v>Brighton &amp; Hove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SW_CIN!$D$81:$F$81</c:f>
              <c:numCache>
                <c:formatCode>0</c:formatCode>
                <c:ptCount val="3"/>
                <c:pt idx="0">
                  <c:v>8.9747399702823181</c:v>
                </c:pt>
                <c:pt idx="1">
                  <c:v>8.7439143135345656</c:v>
                </c:pt>
                <c:pt idx="2">
                  <c:v>10.595034246575342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SW_CIN!$B$82</c:f>
              <c:strCache>
                <c:ptCount val="1"/>
                <c:pt idx="0">
                  <c:v>Buckinghamshire</c:v>
                </c:pt>
              </c:strCache>
            </c:strRef>
          </c:tx>
          <c:spPr>
            <a:ln w="12700">
              <a:solidFill>
                <a:srgbClr val="CC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CC00"/>
              </a:solidFill>
              <a:ln>
                <a:solidFill>
                  <a:srgbClr val="CCCC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SW_CIN!$D$82:$F$82</c:f>
              <c:numCache>
                <c:formatCode>0</c:formatCode>
                <c:ptCount val="3"/>
                <c:pt idx="0">
                  <c:v>11.287185354691076</c:v>
                </c:pt>
                <c:pt idx="1">
                  <c:v>10.104515050167224</c:v>
                </c:pt>
                <c:pt idx="2">
                  <c:v>10.616653574234093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SW_CIN!$B$83</c:f>
              <c:strCache>
                <c:ptCount val="1"/>
                <c:pt idx="0">
                  <c:v>East Sussex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SW_CIN!$D$83:$F$83</c:f>
              <c:numCache>
                <c:formatCode>0</c:formatCode>
                <c:ptCount val="3"/>
                <c:pt idx="0">
                  <c:v>16.253342245989305</c:v>
                </c:pt>
                <c:pt idx="1">
                  <c:v>14.189632545931758</c:v>
                </c:pt>
                <c:pt idx="2">
                  <c:v>10.972495088408646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SW_CIN!$B$84</c:f>
              <c:strCache>
                <c:ptCount val="1"/>
                <c:pt idx="0">
                  <c:v>Hampshire</c:v>
                </c:pt>
              </c:strCache>
            </c:strRef>
          </c:tx>
          <c:spPr>
            <a:ln w="12700">
              <a:solidFill>
                <a:srgbClr val="66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FFFF"/>
              </a:solidFill>
              <a:ln>
                <a:solidFill>
                  <a:srgbClr val="66FF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SW_CIN!$D$84:$F$84</c:f>
              <c:numCache>
                <c:formatCode>0</c:formatCode>
                <c:ptCount val="3"/>
                <c:pt idx="0">
                  <c:v>24.535849056603773</c:v>
                </c:pt>
                <c:pt idx="1">
                  <c:v>20.480081716036771</c:v>
                </c:pt>
                <c:pt idx="2">
                  <c:v>17.435325602140946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SW_CIN!$B$85</c:f>
              <c:strCache>
                <c:ptCount val="1"/>
                <c:pt idx="0">
                  <c:v>Isle of Wight</c:v>
                </c:pt>
              </c:strCache>
            </c:strRef>
          </c:tx>
          <c:spPr>
            <a:ln w="12700">
              <a:solidFill>
                <a:srgbClr val="99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FF99"/>
              </a:solidFill>
              <a:ln>
                <a:solidFill>
                  <a:srgbClr val="99FF99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SW_CIN!$D$85:$F$85</c:f>
              <c:numCache>
                <c:formatCode>0</c:formatCode>
                <c:ptCount val="3"/>
                <c:pt idx="0">
                  <c:v>15.83547557840617</c:v>
                </c:pt>
                <c:pt idx="1">
                  <c:v>16.244725738396625</c:v>
                </c:pt>
                <c:pt idx="2">
                  <c:v>13.65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SW_CIN!$B$86</c:f>
              <c:strCache>
                <c:ptCount val="1"/>
                <c:pt idx="0">
                  <c:v>Kent</c:v>
                </c:pt>
              </c:strCache>
            </c:strRef>
          </c:tx>
          <c:spPr>
            <a:ln w="12700">
              <a:solidFill>
                <a:srgbClr val="CCFF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33"/>
              </a:solidFill>
              <a:ln>
                <a:solidFill>
                  <a:srgbClr val="CCFF33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SW_CIN!$D$86:$F$86</c:f>
              <c:numCache>
                <c:formatCode>0</c:formatCode>
                <c:ptCount val="3"/>
                <c:pt idx="0">
                  <c:v>14.033386327503974</c:v>
                </c:pt>
                <c:pt idx="1">
                  <c:v>16.035171862509991</c:v>
                </c:pt>
                <c:pt idx="2">
                  <c:v>15.214581607290803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SW_CIN!$B$87</c:f>
              <c:strCache>
                <c:ptCount val="1"/>
                <c:pt idx="0">
                  <c:v>Medway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SW_CIN!$D$87:$F$87</c:f>
              <c:numCache>
                <c:formatCode>0</c:formatCode>
                <c:ptCount val="3"/>
                <c:pt idx="0">
                  <c:v>10.011049723756907</c:v>
                </c:pt>
                <c:pt idx="1">
                  <c:v>12.177798682972718</c:v>
                </c:pt>
                <c:pt idx="2">
                  <c:v>11.352074966532799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SW_CIN!$B$88</c:f>
              <c:strCache>
                <c:ptCount val="1"/>
                <c:pt idx="0">
                  <c:v>Milton Keynes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SW_CIN!$D$88:$F$88</c:f>
              <c:numCache>
                <c:formatCode>0</c:formatCode>
                <c:ptCount val="3"/>
                <c:pt idx="0">
                  <c:v>11.117696867061813</c:v>
                </c:pt>
                <c:pt idx="1">
                  <c:v>10.798838053740015</c:v>
                </c:pt>
                <c:pt idx="2">
                  <c:v>11.690036900369003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SW_CIN!$B$89</c:f>
              <c:strCache>
                <c:ptCount val="1"/>
                <c:pt idx="0">
                  <c:v>Oxfordshire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99"/>
              </a:solidFill>
              <a:ln>
                <a:solidFill>
                  <a:srgbClr val="FFCC99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SW_CIN!$D$89:$F$89</c:f>
              <c:numCache>
                <c:formatCode>0</c:formatCode>
                <c:ptCount val="3"/>
                <c:pt idx="0">
                  <c:v>18.287671232876711</c:v>
                </c:pt>
                <c:pt idx="1">
                  <c:v>24.049416609471518</c:v>
                </c:pt>
                <c:pt idx="2">
                  <c:v>12.29441305712492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SW_CIN!$B$90</c:f>
              <c:strCache>
                <c:ptCount val="1"/>
                <c:pt idx="0">
                  <c:v>Portsmouth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SW_CIN!$D$90:$F$90</c:f>
              <c:numCache>
                <c:formatCode>0</c:formatCode>
                <c:ptCount val="3"/>
                <c:pt idx="0">
                  <c:v>7.6100998238402813</c:v>
                </c:pt>
                <c:pt idx="1">
                  <c:v>8.8180610889774229</c:v>
                </c:pt>
                <c:pt idx="2">
                  <c:v>8.5578069129916567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SW_CIN!$B$91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SW_CIN!$D$91:$F$91</c:f>
              <c:numCache>
                <c:formatCode>0</c:formatCode>
                <c:ptCount val="3"/>
                <c:pt idx="0">
                  <c:v>12.234468937875752</c:v>
                </c:pt>
                <c:pt idx="1">
                  <c:v>17.887828162291171</c:v>
                </c:pt>
                <c:pt idx="2">
                  <c:v>10.52870090634441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SW_CIN!$B$92</c:f>
              <c:strCache>
                <c:ptCount val="1"/>
                <c:pt idx="0">
                  <c:v>Slough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SW_CIN!$D$92:$F$92</c:f>
              <c:numCache>
                <c:formatCode>0</c:formatCode>
                <c:ptCount val="3"/>
                <c:pt idx="0">
                  <c:v>15.256064690026953</c:v>
                </c:pt>
                <c:pt idx="1">
                  <c:v>13.967538322813345</c:v>
                </c:pt>
                <c:pt idx="2">
                  <c:v>11.043412033511043</c:v>
                </c:pt>
              </c:numCache>
            </c:numRef>
          </c:val>
          <c:smooth val="0"/>
        </c:ser>
        <c:ser>
          <c:idx val="3"/>
          <c:order val="13"/>
          <c:tx>
            <c:strRef>
              <c:f>SW_CIN!$B$93</c:f>
              <c:strCache>
                <c:ptCount val="1"/>
                <c:pt idx="0">
                  <c:v>Somerset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SW_CIN!$D$93:$F$93</c:f>
              <c:numCache>
                <c:formatCode>0</c:formatCode>
                <c:ptCount val="3"/>
                <c:pt idx="0">
                  <c:v>16.567032967032969</c:v>
                </c:pt>
                <c:pt idx="1">
                  <c:v>16.390580592773041</c:v>
                </c:pt>
                <c:pt idx="2">
                  <c:v>14.79528105482304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SW_CIN!$B$94</c:f>
              <c:strCache>
                <c:ptCount val="1"/>
                <c:pt idx="0">
                  <c:v>Southampton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SW_CIN!$D$94:$F$94</c:f>
              <c:numCache>
                <c:formatCode>0</c:formatCode>
                <c:ptCount val="3"/>
                <c:pt idx="0">
                  <c:v>11.387096774193548</c:v>
                </c:pt>
                <c:pt idx="1">
                  <c:v>9.7259591429995016</c:v>
                </c:pt>
                <c:pt idx="2">
                  <c:v>6.0133928571428568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SW_CIN!$B$95</c:f>
              <c:strCache>
                <c:ptCount val="1"/>
                <c:pt idx="0">
                  <c:v>Surrey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SW_CIN!$D$95:$F$95</c:f>
              <c:numCache>
                <c:formatCode>0</c:formatCode>
                <c:ptCount val="3"/>
                <c:pt idx="0">
                  <c:v>15.829207920792079</c:v>
                </c:pt>
                <c:pt idx="1">
                  <c:v>10.298876404494383</c:v>
                </c:pt>
                <c:pt idx="2">
                  <c:v>10.948835433371517</c:v>
                </c:pt>
              </c:numCache>
            </c:numRef>
          </c:val>
          <c:smooth val="0"/>
        </c:ser>
        <c:ser>
          <c:idx val="7"/>
          <c:order val="16"/>
          <c:tx>
            <c:strRef>
              <c:f>SW_CIN!$B$96</c:f>
              <c:strCache>
                <c:ptCount val="1"/>
                <c:pt idx="0">
                  <c:v>Swindon</c:v>
                </c:pt>
              </c:strCache>
            </c:strRef>
          </c:tx>
          <c:spPr>
            <a:ln w="12700">
              <a:solidFill>
                <a:srgbClr val="F05E5A"/>
              </a:solidFill>
            </a:ln>
          </c:spPr>
          <c:marker>
            <c:symbol val="circle"/>
            <c:size val="5"/>
            <c:spPr>
              <a:solidFill>
                <a:srgbClr val="F05E5A"/>
              </a:solidFill>
              <a:ln>
                <a:solidFill>
                  <a:srgbClr val="F05E5A"/>
                </a:solidFill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SW_CIN!$D$96:$F$96</c:f>
              <c:numCache>
                <c:formatCode>0</c:formatCode>
                <c:ptCount val="3"/>
                <c:pt idx="0">
                  <c:v>14.876543209876543</c:v>
                </c:pt>
                <c:pt idx="1">
                  <c:v>14.953789279112756</c:v>
                </c:pt>
                <c:pt idx="2">
                  <c:v>14.420567920184189</c:v>
                </c:pt>
              </c:numCache>
            </c:numRef>
          </c:val>
          <c:smooth val="0"/>
        </c:ser>
        <c:ser>
          <c:idx val="23"/>
          <c:order val="17"/>
          <c:tx>
            <c:strRef>
              <c:f>SW_CIN!$B$97</c:f>
              <c:strCache>
                <c:ptCount val="1"/>
                <c:pt idx="0">
                  <c:v>West Berkshire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SW_CIN!$D$97:$F$97</c:f>
              <c:numCache>
                <c:formatCode>0</c:formatCode>
                <c:ptCount val="3"/>
                <c:pt idx="0">
                  <c:v>9.5576407506702417</c:v>
                </c:pt>
                <c:pt idx="1">
                  <c:v>10.231990231990231</c:v>
                </c:pt>
                <c:pt idx="2">
                  <c:v>9.7052845528455283</c:v>
                </c:pt>
              </c:numCache>
            </c:numRef>
          </c:val>
          <c:smooth val="0"/>
        </c:ser>
        <c:ser>
          <c:idx val="24"/>
          <c:order val="18"/>
          <c:tx>
            <c:strRef>
              <c:f>SW_CIN!$B$98</c:f>
              <c:strCache>
                <c:ptCount val="1"/>
                <c:pt idx="0">
                  <c:v>West Sussex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SW_CIN!$D$98:$F$98</c:f>
              <c:numCache>
                <c:formatCode>0</c:formatCode>
                <c:ptCount val="3"/>
                <c:pt idx="0">
                  <c:v>14.183150183150182</c:v>
                </c:pt>
                <c:pt idx="1">
                  <c:v>13.769358407079645</c:v>
                </c:pt>
                <c:pt idx="2">
                  <c:v>10.48855633802817</c:v>
                </c:pt>
              </c:numCache>
            </c:numRef>
          </c:val>
          <c:smooth val="0"/>
        </c:ser>
        <c:ser>
          <c:idx val="25"/>
          <c:order val="19"/>
          <c:tx>
            <c:strRef>
              <c:f>SW_CIN!$B$99</c:f>
              <c:strCache>
                <c:ptCount val="1"/>
                <c:pt idx="0">
                  <c:v>Windsor &amp; Maidenhead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SW_CIN!$D$99:$F$99</c:f>
              <c:numCache>
                <c:formatCode>0</c:formatCode>
                <c:ptCount val="3"/>
                <c:pt idx="0">
                  <c:v>11.44</c:v>
                </c:pt>
                <c:pt idx="1">
                  <c:v>19.937106918238992</c:v>
                </c:pt>
                <c:pt idx="2">
                  <c:v>12.879019908116387</c:v>
                </c:pt>
              </c:numCache>
            </c:numRef>
          </c:val>
          <c:smooth val="0"/>
        </c:ser>
        <c:ser>
          <c:idx val="26"/>
          <c:order val="20"/>
          <c:tx>
            <c:strRef>
              <c:f>SW_CIN!$B$100</c:f>
              <c:strCache>
                <c:ptCount val="1"/>
                <c:pt idx="0">
                  <c:v>Wokingham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SW_CIN!$D$100:$F$100</c:f>
              <c:numCache>
                <c:formatCode>0</c:formatCode>
                <c:ptCount val="3"/>
                <c:pt idx="0">
                  <c:v>8.560371517027864</c:v>
                </c:pt>
                <c:pt idx="1">
                  <c:v>8.2721712538226289</c:v>
                </c:pt>
                <c:pt idx="2">
                  <c:v>7.0107238605898132</c:v>
                </c:pt>
              </c:numCache>
            </c:numRef>
          </c:val>
          <c:smooth val="0"/>
        </c:ser>
        <c:ser>
          <c:idx val="4"/>
          <c:order val="21"/>
          <c:tx>
            <c:strRef>
              <c:f>SW_CIN!$B$101</c:f>
              <c:strCache>
                <c:ptCount val="1"/>
                <c:pt idx="0">
                  <c:v>South East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SW_CIN!$D$101:$F$101</c:f>
              <c:numCache>
                <c:formatCode>0</c:formatCode>
                <c:ptCount val="3"/>
                <c:pt idx="0">
                  <c:v>13.848314606741573</c:v>
                </c:pt>
                <c:pt idx="1">
                  <c:v>13.781725888324873</c:v>
                </c:pt>
                <c:pt idx="2">
                  <c:v>11.872246696035242</c:v>
                </c:pt>
              </c:numCache>
            </c:numRef>
          </c:val>
          <c:smooth val="0"/>
        </c:ser>
        <c:ser>
          <c:idx val="8"/>
          <c:order val="22"/>
          <c:tx>
            <c:strRef>
              <c:f>SW_CIN!$B$102</c:f>
              <c:strCache>
                <c:ptCount val="1"/>
                <c:pt idx="0">
                  <c:v>South West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12700">
                <a:solidFill>
                  <a:srgbClr val="00B0F0"/>
                </a:solidFill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SW_CIN!$D$102:$F$102</c:f>
              <c:numCache>
                <c:formatCode>0</c:formatCode>
                <c:ptCount val="3"/>
                <c:pt idx="0">
                  <c:v>15.196506550218341</c:v>
                </c:pt>
                <c:pt idx="1">
                  <c:v>14.242424242424242</c:v>
                </c:pt>
                <c:pt idx="2">
                  <c:v>13.13588850174216</c:v>
                </c:pt>
              </c:numCache>
            </c:numRef>
          </c:val>
          <c:smooth val="0"/>
        </c:ser>
        <c:ser>
          <c:idx val="6"/>
          <c:order val="23"/>
          <c:tx>
            <c:strRef>
              <c:f>SW_CIN!$B$103</c:f>
              <c:strCache>
                <c:ptCount val="1"/>
                <c:pt idx="0">
                  <c:v>England</c:v>
                </c:pt>
              </c:strCache>
            </c:strRef>
          </c:tx>
          <c:spPr>
            <a:ln w="190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SW_CIN!$D$78:$F$78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SW_CIN!$D$103:$F$103</c:f>
              <c:numCache>
                <c:formatCode>0</c:formatCode>
                <c:ptCount val="3"/>
                <c:pt idx="0">
                  <c:v>14.472477064220184</c:v>
                </c:pt>
                <c:pt idx="1">
                  <c:v>13.743518838575874</c:v>
                </c:pt>
                <c:pt idx="2">
                  <c:v>12.468112244897959</c:v>
                </c:pt>
              </c:numCache>
            </c:numRef>
          </c:val>
          <c:smooth val="0"/>
        </c:ser>
        <c:ser>
          <c:idx val="14"/>
          <c:order val="24"/>
          <c:tx>
            <c:strRef>
              <c:f>SW_CIN!$U$2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66FF99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SW_CIN!$T$104:$V$104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59904"/>
        <c:axId val="44470272"/>
      </c:lineChart>
      <c:catAx>
        <c:axId val="44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7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470272"/>
        <c:scaling>
          <c:orientation val="minMax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59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622188080148513"/>
          <c:y val="7.3903059414870437E-2"/>
          <c:w val="0.35377811919851482"/>
          <c:h val="0.87536244016009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Turnover!$E$10:$E$30</c:f>
              <c:numCache>
                <c:formatCode>0</c:formatCode>
                <c:ptCount val="21"/>
                <c:pt idx="0">
                  <c:v>10</c:v>
                </c:pt>
                <c:pt idx="1">
                  <c:v>21</c:v>
                </c:pt>
                <c:pt idx="2">
                  <c:v>38</c:v>
                </c:pt>
                <c:pt idx="3">
                  <c:v>21</c:v>
                </c:pt>
                <c:pt idx="4">
                  <c:v>52</c:v>
                </c:pt>
                <c:pt idx="5">
                  <c:v>12</c:v>
                </c:pt>
                <c:pt idx="6">
                  <c:v>78</c:v>
                </c:pt>
                <c:pt idx="7">
                  <c:v>36</c:v>
                </c:pt>
                <c:pt idx="8">
                  <c:v>22</c:v>
                </c:pt>
                <c:pt idx="9">
                  <c:v>51</c:v>
                </c:pt>
                <c:pt idx="10">
                  <c:v>30</c:v>
                </c:pt>
                <c:pt idx="11">
                  <c:v>11</c:v>
                </c:pt>
                <c:pt idx="12">
                  <c:v>24</c:v>
                </c:pt>
                <c:pt idx="13">
                  <c:v>34</c:v>
                </c:pt>
                <c:pt idx="14">
                  <c:v>47</c:v>
                </c:pt>
                <c:pt idx="15">
                  <c:v>66</c:v>
                </c:pt>
                <c:pt idx="16">
                  <c:v>30</c:v>
                </c:pt>
                <c:pt idx="17">
                  <c:v>25</c:v>
                </c:pt>
                <c:pt idx="18">
                  <c:v>64</c:v>
                </c:pt>
                <c:pt idx="19">
                  <c:v>5</c:v>
                </c:pt>
                <c:pt idx="20">
                  <c:v>25</c:v>
                </c:pt>
              </c:numCache>
            </c:numRef>
          </c:val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Turnover!$B$10:$B$30</c:f>
              <c:strCache>
                <c:ptCount val="21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West Berkshire</c:v>
                </c:pt>
                <c:pt idx="18">
                  <c:v>West Sussex</c:v>
                </c:pt>
                <c:pt idx="19">
                  <c:v>Windsor &amp; Maidenhead</c:v>
                </c:pt>
                <c:pt idx="20">
                  <c:v>Wokingham</c:v>
                </c:pt>
              </c:strCache>
            </c:strRef>
          </c:cat>
          <c:val>
            <c:numRef>
              <c:f>Turnover!$F$10:$F$30</c:f>
              <c:numCache>
                <c:formatCode>#,##0</c:formatCode>
                <c:ptCount val="21"/>
                <c:pt idx="0">
                  <c:v>8</c:v>
                </c:pt>
                <c:pt idx="1">
                  <c:v>36</c:v>
                </c:pt>
                <c:pt idx="2">
                  <c:v>31</c:v>
                </c:pt>
                <c:pt idx="3">
                  <c:v>40</c:v>
                </c:pt>
                <c:pt idx="4">
                  <c:v>76</c:v>
                </c:pt>
                <c:pt idx="5">
                  <c:v>13</c:v>
                </c:pt>
                <c:pt idx="6">
                  <c:v>77</c:v>
                </c:pt>
                <c:pt idx="7">
                  <c:v>28</c:v>
                </c:pt>
                <c:pt idx="8">
                  <c:v>24</c:v>
                </c:pt>
                <c:pt idx="9">
                  <c:v>50</c:v>
                </c:pt>
                <c:pt idx="10">
                  <c:v>25</c:v>
                </c:pt>
                <c:pt idx="11">
                  <c:v>20</c:v>
                </c:pt>
                <c:pt idx="12">
                  <c:v>12</c:v>
                </c:pt>
                <c:pt idx="13">
                  <c:v>26</c:v>
                </c:pt>
                <c:pt idx="14">
                  <c:v>62</c:v>
                </c:pt>
                <c:pt idx="15">
                  <c:v>74</c:v>
                </c:pt>
                <c:pt idx="16">
                  <c:v>27</c:v>
                </c:pt>
                <c:pt idx="17">
                  <c:v>12</c:v>
                </c:pt>
                <c:pt idx="18">
                  <c:v>58</c:v>
                </c:pt>
                <c:pt idx="19">
                  <c:v>15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1281280"/>
        <c:axId val="131282816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92D050"/>
              </a:solidFill>
              <a:prstDash val="solid"/>
            </a:ln>
          </c:spPr>
          <c:invertIfNegative val="0"/>
          <c:val>
            <c:numRef>
              <c:f>Turnover!$V$10:$V$30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297280"/>
        <c:axId val="131298816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Turnover!$G$10:$G$30</c:f>
              <c:numCache>
                <c:formatCode>0.0</c:formatCode>
                <c:ptCount val="21"/>
                <c:pt idx="0">
                  <c:v>14.545454545454545</c:v>
                </c:pt>
                <c:pt idx="1">
                  <c:v>16</c:v>
                </c:pt>
                <c:pt idx="2">
                  <c:v>13.963963963963963</c:v>
                </c:pt>
                <c:pt idx="3">
                  <c:v>12.048192771084338</c:v>
                </c:pt>
                <c:pt idx="4">
                  <c:v>18.225419664268586</c:v>
                </c:pt>
                <c:pt idx="5">
                  <c:v>16.883116883116884</c:v>
                </c:pt>
                <c:pt idx="6">
                  <c:v>13.949275362318842</c:v>
                </c:pt>
                <c:pt idx="7">
                  <c:v>18.543046357615893</c:v>
                </c:pt>
                <c:pt idx="8">
                  <c:v>19.047619047619047</c:v>
                </c:pt>
                <c:pt idx="9">
                  <c:v>14.450867052023122</c:v>
                </c:pt>
                <c:pt idx="10">
                  <c:v>14.04494382022472</c:v>
                </c:pt>
                <c:pt idx="11">
                  <c:v>19.417475728155338</c:v>
                </c:pt>
                <c:pt idx="12">
                  <c:v>14.814814814814813</c:v>
                </c:pt>
                <c:pt idx="13">
                  <c:v>12.149532710280374</c:v>
                </c:pt>
                <c:pt idx="14">
                  <c:v>35.028248587570623</c:v>
                </c:pt>
                <c:pt idx="15">
                  <c:v>15.320910973084887</c:v>
                </c:pt>
                <c:pt idx="16">
                  <c:v>26.732673267326735</c:v>
                </c:pt>
                <c:pt idx="17">
                  <c:v>15.789473684210526</c:v>
                </c:pt>
                <c:pt idx="18">
                  <c:v>14.250614250614252</c:v>
                </c:pt>
                <c:pt idx="19">
                  <c:v>25.862068965517242</c:v>
                </c:pt>
                <c:pt idx="20">
                  <c:v>27.868852459016392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7280"/>
        <c:axId val="131298816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rgbClr val="C00000"/>
                </a:solidFill>
                <a:prstDash val="sysDot"/>
              </a:ln>
            </c:spPr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16.464891041162229</c:v>
                </c:pt>
                <c:pt idx="1">
                  <c:v>16.464891041162229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18.21561338289963</c:v>
                </c:pt>
                <c:pt idx="1">
                  <c:v>18.21561338289963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21.5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15.960798039901993</c:v>
                </c:pt>
                <c:pt idx="1">
                  <c:v>15.960798039901993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97280"/>
        <c:axId val="131298816"/>
      </c:scatterChart>
      <c:catAx>
        <c:axId val="13128128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28281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3128281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281280"/>
        <c:crosses val="autoZero"/>
        <c:crossBetween val="between"/>
      </c:valAx>
      <c:catAx>
        <c:axId val="13129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31298816"/>
        <c:crosses val="autoZero"/>
        <c:auto val="1"/>
        <c:lblAlgn val="ctr"/>
        <c:lblOffset val="100"/>
        <c:noMultiLvlLbl val="0"/>
      </c:catAx>
      <c:valAx>
        <c:axId val="131298816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2972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2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1.xml"/><Relationship Id="rId7" Type="http://schemas.openxmlformats.org/officeDocument/2006/relationships/chart" Target="../charts/chart24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image" Target="../media/image2.png"/><Relationship Id="rId11" Type="http://schemas.openxmlformats.org/officeDocument/2006/relationships/chart" Target="../charts/chart28.xml"/><Relationship Id="rId5" Type="http://schemas.openxmlformats.org/officeDocument/2006/relationships/chart" Target="../charts/chart23.xml"/><Relationship Id="rId10" Type="http://schemas.openxmlformats.org/officeDocument/2006/relationships/chart" Target="../charts/chart27.xml"/><Relationship Id="rId4" Type="http://schemas.openxmlformats.org/officeDocument/2006/relationships/chart" Target="../charts/chart22.xml"/><Relationship Id="rId9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image" Target="../media/image2.png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/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17</xdr:row>
      <xdr:rowOff>28575</xdr:rowOff>
    </xdr:from>
    <xdr:to>
      <xdr:col>6</xdr:col>
      <xdr:colOff>333375</xdr:colOff>
      <xdr:row>18</xdr:row>
      <xdr:rowOff>133350</xdr:rowOff>
    </xdr:to>
    <xdr:sp macro="[0]!SW_CIN" textlink="">
      <xdr:nvSpPr>
        <xdr:cNvPr id="840782" name="Right Arrow 50"/>
        <xdr:cNvSpPr>
          <a:spLocks noChangeArrowheads="1"/>
        </xdr:cNvSpPr>
      </xdr:nvSpPr>
      <xdr:spPr bwMode="auto">
        <a:xfrm>
          <a:off x="8601075" y="2857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/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Turnover" textlink="">
      <xdr:nvSpPr>
        <xdr:cNvPr id="840785" name="Right Arrow 50"/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25</xdr:row>
      <xdr:rowOff>19050</xdr:rowOff>
    </xdr:from>
    <xdr:to>
      <xdr:col>6</xdr:col>
      <xdr:colOff>333375</xdr:colOff>
      <xdr:row>26</xdr:row>
      <xdr:rowOff>123825</xdr:rowOff>
    </xdr:to>
    <xdr:sp macro="[0]!Agency" textlink="">
      <xdr:nvSpPr>
        <xdr:cNvPr id="840786" name="Right Arrow 50"/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28</xdr:row>
      <xdr:rowOff>95250</xdr:rowOff>
    </xdr:from>
    <xdr:to>
      <xdr:col>6</xdr:col>
      <xdr:colOff>333375</xdr:colOff>
      <xdr:row>30</xdr:row>
      <xdr:rowOff>57150</xdr:rowOff>
    </xdr:to>
    <xdr:sp macro="[0]!Referrals" textlink="">
      <xdr:nvSpPr>
        <xdr:cNvPr id="840788" name="Right Arrow 50"/>
        <xdr:cNvSpPr>
          <a:spLocks noChangeArrowheads="1"/>
        </xdr:cNvSpPr>
      </xdr:nvSpPr>
      <xdr:spPr bwMode="auto">
        <a:xfrm>
          <a:off x="8601075" y="46291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32</xdr:row>
      <xdr:rowOff>19050</xdr:rowOff>
    </xdr:from>
    <xdr:to>
      <xdr:col>6</xdr:col>
      <xdr:colOff>333375</xdr:colOff>
      <xdr:row>33</xdr:row>
      <xdr:rowOff>123825</xdr:rowOff>
    </xdr:to>
    <xdr:sp macro="[0]!Age" textlink="">
      <xdr:nvSpPr>
        <xdr:cNvPr id="840789" name="Right Arrow 50"/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/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/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36</xdr:row>
      <xdr:rowOff>19050</xdr:rowOff>
    </xdr:from>
    <xdr:to>
      <xdr:col>6</xdr:col>
      <xdr:colOff>333375</xdr:colOff>
      <xdr:row>37</xdr:row>
      <xdr:rowOff>123825</xdr:rowOff>
    </xdr:to>
    <xdr:sp macro="[0]!TimeInService" textlink="">
      <xdr:nvSpPr>
        <xdr:cNvPr id="26" name="Right Arrow 50"/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35</xdr:row>
      <xdr:rowOff>33750</xdr:rowOff>
    </xdr:from>
    <xdr:to>
      <xdr:col>17</xdr:col>
      <xdr:colOff>299625</xdr:colOff>
      <xdr:row>36</xdr:row>
      <xdr:rowOff>95250</xdr:rowOff>
    </xdr:to>
    <xdr:sp macro="[0]!Vacancies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72</xdr:row>
      <xdr:rowOff>33750</xdr:rowOff>
    </xdr:from>
    <xdr:to>
      <xdr:col>17</xdr:col>
      <xdr:colOff>299625</xdr:colOff>
      <xdr:row>73</xdr:row>
      <xdr:rowOff>95250</xdr:rowOff>
    </xdr:to>
    <xdr:sp macro="[0]!Vacancies" textlink="">
      <xdr:nvSpPr>
        <xdr:cNvPr id="3" name="Down Arrow 2"/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40</xdr:row>
      <xdr:rowOff>0</xdr:rowOff>
    </xdr:from>
    <xdr:to>
      <xdr:col>16</xdr:col>
      <xdr:colOff>0</xdr:colOff>
      <xdr:row>71</xdr:row>
      <xdr:rowOff>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34</xdr:row>
      <xdr:rowOff>33750</xdr:rowOff>
    </xdr:from>
    <xdr:to>
      <xdr:col>16</xdr:col>
      <xdr:colOff>299625</xdr:colOff>
      <xdr:row>35</xdr:row>
      <xdr:rowOff>95250</xdr:rowOff>
    </xdr:to>
    <xdr:sp macro="[0]!SW_CIN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4440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47625</xdr:colOff>
      <xdr:row>69</xdr:row>
      <xdr:rowOff>33750</xdr:rowOff>
    </xdr:from>
    <xdr:to>
      <xdr:col>16</xdr:col>
      <xdr:colOff>299625</xdr:colOff>
      <xdr:row>70</xdr:row>
      <xdr:rowOff>95250</xdr:rowOff>
    </xdr:to>
    <xdr:sp macro="[0]!SW_CIN" textlink="">
      <xdr:nvSpPr>
        <xdr:cNvPr id="3" name="Down Arrow 2"/>
        <xdr:cNvSpPr/>
      </xdr:nvSpPr>
      <xdr:spPr>
        <a:xfrm flipV="1">
          <a:off x="9248775" y="131973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16</xdr:col>
      <xdr:colOff>66675</xdr:colOff>
      <xdr:row>0</xdr:row>
      <xdr:rowOff>180975</xdr:rowOff>
    </xdr:from>
    <xdr:to>
      <xdr:col>16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10</xdr:col>
      <xdr:colOff>523874</xdr:colOff>
      <xdr:row>0</xdr:row>
      <xdr:rowOff>85725</xdr:rowOff>
    </xdr:from>
    <xdr:to>
      <xdr:col>15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</xdr:colOff>
      <xdr:row>39</xdr:row>
      <xdr:rowOff>0</xdr:rowOff>
    </xdr:from>
    <xdr:to>
      <xdr:col>15</xdr:col>
      <xdr:colOff>1</xdr:colOff>
      <xdr:row>68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31</xdr:row>
      <xdr:rowOff>190499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7</xdr:col>
      <xdr:colOff>0</xdr:colOff>
      <xdr:row>68</xdr:row>
      <xdr:rowOff>0</xdr:rowOff>
    </xdr:to>
    <xdr:graphicFrame macro="">
      <xdr:nvGraphicFramePr>
        <xdr:cNvPr id="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16</xdr:col>
      <xdr:colOff>47625</xdr:colOff>
      <xdr:row>105</xdr:row>
      <xdr:rowOff>33750</xdr:rowOff>
    </xdr:from>
    <xdr:ext cx="252000" cy="252000"/>
    <xdr:sp macro="[0]!SW_CIN" textlink="">
      <xdr:nvSpPr>
        <xdr:cNvPr id="10" name="Down Arrow 44"/>
        <xdr:cNvSpPr>
          <a:spLocks noChangeArrowheads="1"/>
        </xdr:cNvSpPr>
      </xdr:nvSpPr>
      <xdr:spPr bwMode="auto">
        <a:xfrm flipV="1">
          <a:off x="9239250" y="64440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16</xdr:col>
      <xdr:colOff>47625</xdr:colOff>
      <xdr:row>140</xdr:row>
      <xdr:rowOff>33750</xdr:rowOff>
    </xdr:from>
    <xdr:to>
      <xdr:col>16</xdr:col>
      <xdr:colOff>299625</xdr:colOff>
      <xdr:row>141</xdr:row>
      <xdr:rowOff>95250</xdr:rowOff>
    </xdr:to>
    <xdr:sp macro="[0]!SW_CIN" textlink="">
      <xdr:nvSpPr>
        <xdr:cNvPr id="11" name="Down Arrow 10"/>
        <xdr:cNvSpPr/>
      </xdr:nvSpPr>
      <xdr:spPr>
        <a:xfrm flipV="1">
          <a:off x="9239250" y="1318777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10</xdr:col>
      <xdr:colOff>523874</xdr:colOff>
      <xdr:row>71</xdr:row>
      <xdr:rowOff>85725</xdr:rowOff>
    </xdr:from>
    <xdr:to>
      <xdr:col>15</xdr:col>
      <xdr:colOff>85724</xdr:colOff>
      <xdr:row>73</xdr:row>
      <xdr:rowOff>142875</xdr:rowOff>
    </xdr:to>
    <xdr:sp macro="" textlink="">
      <xdr:nvSpPr>
        <xdr:cNvPr id="13" name="AutoShape 32"/>
        <xdr:cNvSpPr>
          <a:spLocks noChangeArrowheads="1"/>
        </xdr:cNvSpPr>
      </xdr:nvSpPr>
      <xdr:spPr bwMode="auto">
        <a:xfrm>
          <a:off x="681037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</xdr:colOff>
      <xdr:row>110</xdr:row>
      <xdr:rowOff>0</xdr:rowOff>
    </xdr:from>
    <xdr:to>
      <xdr:col>15</xdr:col>
      <xdr:colOff>1</xdr:colOff>
      <xdr:row>139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78</xdr:row>
      <xdr:rowOff>1</xdr:rowOff>
    </xdr:from>
    <xdr:to>
      <xdr:col>7</xdr:col>
      <xdr:colOff>0</xdr:colOff>
      <xdr:row>103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139</xdr:row>
      <xdr:rowOff>0</xdr:rowOff>
    </xdr:to>
    <xdr:graphicFrame macro="">
      <xdr:nvGraphicFramePr>
        <xdr:cNvPr id="1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35</xdr:row>
      <xdr:rowOff>33750</xdr:rowOff>
    </xdr:from>
    <xdr:to>
      <xdr:col>18</xdr:col>
      <xdr:colOff>299625</xdr:colOff>
      <xdr:row>36</xdr:row>
      <xdr:rowOff>95250</xdr:rowOff>
    </xdr:to>
    <xdr:sp macro="[0]!Turnover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72</xdr:row>
      <xdr:rowOff>33750</xdr:rowOff>
    </xdr:from>
    <xdr:to>
      <xdr:col>18</xdr:col>
      <xdr:colOff>299625</xdr:colOff>
      <xdr:row>73</xdr:row>
      <xdr:rowOff>95250</xdr:rowOff>
    </xdr:to>
    <xdr:sp macro="[0]!Turnover" textlink="">
      <xdr:nvSpPr>
        <xdr:cNvPr id="3" name="Down Arrow 2"/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34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40</xdr:row>
      <xdr:rowOff>0</xdr:rowOff>
    </xdr:from>
    <xdr:to>
      <xdr:col>17</xdr:col>
      <xdr:colOff>0</xdr:colOff>
      <xdr:row>71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109</xdr:row>
      <xdr:rowOff>33750</xdr:rowOff>
    </xdr:from>
    <xdr:ext cx="252000" cy="252000"/>
    <xdr:sp macro="[0]!Turnover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146</xdr:row>
      <xdr:rowOff>33750</xdr:rowOff>
    </xdr:from>
    <xdr:to>
      <xdr:col>18</xdr:col>
      <xdr:colOff>299625</xdr:colOff>
      <xdr:row>147</xdr:row>
      <xdr:rowOff>95250</xdr:rowOff>
    </xdr:to>
    <xdr:sp macro="[0]!Turnover" textlink="">
      <xdr:nvSpPr>
        <xdr:cNvPr id="9" name="Down Arrow 8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74</xdr:row>
      <xdr:rowOff>85725</xdr:rowOff>
    </xdr:from>
    <xdr:to>
      <xdr:col>17</xdr:col>
      <xdr:colOff>85724</xdr:colOff>
      <xdr:row>76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80</xdr:row>
      <xdr:rowOff>0</xdr:rowOff>
    </xdr:from>
    <xdr:to>
      <xdr:col>17</xdr:col>
      <xdr:colOff>0</xdr:colOff>
      <xdr:row>108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114</xdr:row>
      <xdr:rowOff>0</xdr:rowOff>
    </xdr:from>
    <xdr:to>
      <xdr:col>17</xdr:col>
      <xdr:colOff>0</xdr:colOff>
      <xdr:row>145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35</xdr:row>
      <xdr:rowOff>33750</xdr:rowOff>
    </xdr:from>
    <xdr:to>
      <xdr:col>18</xdr:col>
      <xdr:colOff>299625</xdr:colOff>
      <xdr:row>36</xdr:row>
      <xdr:rowOff>95250</xdr:rowOff>
    </xdr:to>
    <xdr:sp macro="[0]!Agency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72</xdr:row>
      <xdr:rowOff>33750</xdr:rowOff>
    </xdr:from>
    <xdr:to>
      <xdr:col>18</xdr:col>
      <xdr:colOff>299625</xdr:colOff>
      <xdr:row>73</xdr:row>
      <xdr:rowOff>95250</xdr:rowOff>
    </xdr:to>
    <xdr:sp macro="[0]!Agency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34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40</xdr:row>
      <xdr:rowOff>0</xdr:rowOff>
    </xdr:from>
    <xdr:to>
      <xdr:col>17</xdr:col>
      <xdr:colOff>0</xdr:colOff>
      <xdr:row>71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109</xdr:row>
      <xdr:rowOff>33750</xdr:rowOff>
    </xdr:from>
    <xdr:ext cx="252000" cy="252000"/>
    <xdr:sp macro="[0]!Agency" textlink="">
      <xdr:nvSpPr>
        <xdr:cNvPr id="8" name="Down Arrow 44"/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146</xdr:row>
      <xdr:rowOff>33750</xdr:rowOff>
    </xdr:from>
    <xdr:to>
      <xdr:col>18</xdr:col>
      <xdr:colOff>299625</xdr:colOff>
      <xdr:row>147</xdr:row>
      <xdr:rowOff>95250</xdr:rowOff>
    </xdr:to>
    <xdr:sp macro="[0]!Agency" textlink="">
      <xdr:nvSpPr>
        <xdr:cNvPr id="9" name="Down Arrow 8"/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74</xdr:row>
      <xdr:rowOff>85725</xdr:rowOff>
    </xdr:from>
    <xdr:to>
      <xdr:col>17</xdr:col>
      <xdr:colOff>85724</xdr:colOff>
      <xdr:row>76</xdr:row>
      <xdr:rowOff>142875</xdr:rowOff>
    </xdr:to>
    <xdr:sp macro="" textlink="">
      <xdr:nvSpPr>
        <xdr:cNvPr id="11" name="AutoShape 32"/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80</xdr:row>
      <xdr:rowOff>0</xdr:rowOff>
    </xdr:from>
    <xdr:to>
      <xdr:col>17</xdr:col>
      <xdr:colOff>0</xdr:colOff>
      <xdr:row>108</xdr:row>
      <xdr:rowOff>0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114</xdr:row>
      <xdr:rowOff>0</xdr:rowOff>
    </xdr:from>
    <xdr:to>
      <xdr:col>17</xdr:col>
      <xdr:colOff>0</xdr:colOff>
      <xdr:row>145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35</xdr:row>
      <xdr:rowOff>33750</xdr:rowOff>
    </xdr:from>
    <xdr:to>
      <xdr:col>18</xdr:col>
      <xdr:colOff>299625</xdr:colOff>
      <xdr:row>36</xdr:row>
      <xdr:rowOff>95250</xdr:rowOff>
    </xdr:to>
    <xdr:sp macro="[0]!Absence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72</xdr:row>
      <xdr:rowOff>33750</xdr:rowOff>
    </xdr:from>
    <xdr:to>
      <xdr:col>18</xdr:col>
      <xdr:colOff>299625</xdr:colOff>
      <xdr:row>73</xdr:row>
      <xdr:rowOff>95250</xdr:rowOff>
    </xdr:to>
    <xdr:sp macro="[0]!Absence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152400</xdr:colOff>
      <xdr:row>6</xdr:row>
      <xdr:rowOff>0</xdr:rowOff>
    </xdr:from>
    <xdr:to>
      <xdr:col>17</xdr:col>
      <xdr:colOff>0</xdr:colOff>
      <xdr:row>34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17</xdr:col>
      <xdr:colOff>0</xdr:colOff>
      <xdr:row>71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106</xdr:row>
      <xdr:rowOff>33750</xdr:rowOff>
    </xdr:from>
    <xdr:to>
      <xdr:col>15</xdr:col>
      <xdr:colOff>299625</xdr:colOff>
      <xdr:row>107</xdr:row>
      <xdr:rowOff>95250</xdr:rowOff>
    </xdr:to>
    <xdr:sp macro="[0]!Age" textlink="">
      <xdr:nvSpPr>
        <xdr:cNvPr id="2" name="Down Arrow 44"/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142</xdr:row>
      <xdr:rowOff>33750</xdr:rowOff>
    </xdr:from>
    <xdr:to>
      <xdr:col>15</xdr:col>
      <xdr:colOff>299625</xdr:colOff>
      <xdr:row>143</xdr:row>
      <xdr:rowOff>95250</xdr:rowOff>
    </xdr:to>
    <xdr:sp macro="[0]!Age" textlink="">
      <xdr:nvSpPr>
        <xdr:cNvPr id="3" name="Down Arrow 2"/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10</xdr:col>
      <xdr:colOff>523875</xdr:colOff>
      <xdr:row>72</xdr:row>
      <xdr:rowOff>85725</xdr:rowOff>
    </xdr:from>
    <xdr:to>
      <xdr:col>14</xdr:col>
      <xdr:colOff>76200</xdr:colOff>
      <xdr:row>74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3</xdr:col>
      <xdr:colOff>0</xdr:colOff>
      <xdr:row>112</xdr:row>
      <xdr:rowOff>0</xdr:rowOff>
    </xdr:from>
    <xdr:to>
      <xdr:col>5</xdr:col>
      <xdr:colOff>0</xdr:colOff>
      <xdr:row>137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112</xdr:row>
      <xdr:rowOff>0</xdr:rowOff>
    </xdr:from>
    <xdr:to>
      <xdr:col>7</xdr:col>
      <xdr:colOff>0</xdr:colOff>
      <xdr:row>137</xdr:row>
      <xdr:rowOff>9525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112</xdr:row>
      <xdr:rowOff>0</xdr:rowOff>
    </xdr:from>
    <xdr:to>
      <xdr:col>9</xdr:col>
      <xdr:colOff>0</xdr:colOff>
      <xdr:row>137</xdr:row>
      <xdr:rowOff>9525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112</xdr:row>
      <xdr:rowOff>0</xdr:rowOff>
    </xdr:from>
    <xdr:to>
      <xdr:col>11</xdr:col>
      <xdr:colOff>0</xdr:colOff>
      <xdr:row>137</xdr:row>
      <xdr:rowOff>9525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13</xdr:col>
      <xdr:colOff>0</xdr:colOff>
      <xdr:row>137</xdr:row>
      <xdr:rowOff>9525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15</xdr:col>
      <xdr:colOff>47625</xdr:colOff>
      <xdr:row>34</xdr:row>
      <xdr:rowOff>33750</xdr:rowOff>
    </xdr:from>
    <xdr:ext cx="252000" cy="252000"/>
    <xdr:sp macro="[0]!Age" textlink="">
      <xdr:nvSpPr>
        <xdr:cNvPr id="13" name="Down Arrow 44"/>
        <xdr:cNvSpPr>
          <a:spLocks noChangeArrowheads="1"/>
        </xdr:cNvSpPr>
      </xdr:nvSpPr>
      <xdr:spPr bwMode="auto">
        <a:xfrm flipV="1">
          <a:off x="9248775" y="170644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15</xdr:col>
      <xdr:colOff>47625</xdr:colOff>
      <xdr:row>70</xdr:row>
      <xdr:rowOff>33750</xdr:rowOff>
    </xdr:from>
    <xdr:to>
      <xdr:col>15</xdr:col>
      <xdr:colOff>299625</xdr:colOff>
      <xdr:row>71</xdr:row>
      <xdr:rowOff>95250</xdr:rowOff>
    </xdr:to>
    <xdr:sp macro="[0]!Age" textlink="">
      <xdr:nvSpPr>
        <xdr:cNvPr id="14" name="Down Arrow 13"/>
        <xdr:cNvSpPr/>
      </xdr:nvSpPr>
      <xdr:spPr>
        <a:xfrm flipV="1">
          <a:off x="9248775" y="234843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15</xdr:col>
      <xdr:colOff>66675</xdr:colOff>
      <xdr:row>0</xdr:row>
      <xdr:rowOff>180975</xdr:rowOff>
    </xdr:from>
    <xdr:ext cx="304800" cy="342900"/>
    <xdr:pic macro="[0]!Home">
      <xdr:nvPicPr>
        <xdr:cNvPr id="15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061085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10</xdr:col>
      <xdr:colOff>523875</xdr:colOff>
      <xdr:row>0</xdr:row>
      <xdr:rowOff>85725</xdr:rowOff>
    </xdr:from>
    <xdr:ext cx="2295525" cy="533400"/>
    <xdr:sp macro="" textlink="">
      <xdr:nvSpPr>
        <xdr:cNvPr id="16" name="AutoShape 32"/>
        <xdr:cNvSpPr>
          <a:spLocks noChangeArrowheads="1"/>
        </xdr:cNvSpPr>
      </xdr:nvSpPr>
      <xdr:spPr bwMode="auto">
        <a:xfrm>
          <a:off x="6810375" y="1051560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40</xdr:row>
      <xdr:rowOff>0</xdr:rowOff>
    </xdr:from>
    <xdr:to>
      <xdr:col>5</xdr:col>
      <xdr:colOff>0</xdr:colOff>
      <xdr:row>65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7</xdr:col>
      <xdr:colOff>0</xdr:colOff>
      <xdr:row>65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9</xdr:col>
      <xdr:colOff>0</xdr:colOff>
      <xdr:row>65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0</xdr:colOff>
      <xdr:row>65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13</xdr:col>
      <xdr:colOff>0</xdr:colOff>
      <xdr:row>65</xdr:row>
      <xdr:rowOff>9525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106</xdr:row>
      <xdr:rowOff>24225</xdr:rowOff>
    </xdr:from>
    <xdr:to>
      <xdr:col>17</xdr:col>
      <xdr:colOff>299625</xdr:colOff>
      <xdr:row>107</xdr:row>
      <xdr:rowOff>85725</xdr:rowOff>
    </xdr:to>
    <xdr:sp macro="[0]!TimeInService" textlink="">
      <xdr:nvSpPr>
        <xdr:cNvPr id="2" name="Down Arrow 44"/>
        <xdr:cNvSpPr>
          <a:spLocks noChangeArrowheads="1"/>
        </xdr:cNvSpPr>
      </xdr:nvSpPr>
      <xdr:spPr bwMode="auto">
        <a:xfrm flipV="1">
          <a:off x="9248775" y="199791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142</xdr:row>
      <xdr:rowOff>33750</xdr:rowOff>
    </xdr:from>
    <xdr:to>
      <xdr:col>17</xdr:col>
      <xdr:colOff>299625</xdr:colOff>
      <xdr:row>143</xdr:row>
      <xdr:rowOff>95250</xdr:rowOff>
    </xdr:to>
    <xdr:sp macro="[0]!TimeInService" textlink="">
      <xdr:nvSpPr>
        <xdr:cNvPr id="3" name="Down Arrow 2"/>
        <xdr:cNvSpPr/>
      </xdr:nvSpPr>
      <xdr:spPr>
        <a:xfrm flipV="1">
          <a:off x="9248775" y="2640847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11</xdr:col>
      <xdr:colOff>523875</xdr:colOff>
      <xdr:row>72</xdr:row>
      <xdr:rowOff>85725</xdr:rowOff>
    </xdr:from>
    <xdr:to>
      <xdr:col>15</xdr:col>
      <xdr:colOff>533400</xdr:colOff>
      <xdr:row>74</xdr:row>
      <xdr:rowOff>142875</xdr:rowOff>
    </xdr:to>
    <xdr:sp macro="" textlink="">
      <xdr:nvSpPr>
        <xdr:cNvPr id="5" name="AutoShape 32"/>
        <xdr:cNvSpPr>
          <a:spLocks noChangeArrowheads="1"/>
        </xdr:cNvSpPr>
      </xdr:nvSpPr>
      <xdr:spPr bwMode="auto">
        <a:xfrm>
          <a:off x="6810375" y="1343977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oneCellAnchor>
    <xdr:from>
      <xdr:col>17</xdr:col>
      <xdr:colOff>47625</xdr:colOff>
      <xdr:row>34</xdr:row>
      <xdr:rowOff>33750</xdr:rowOff>
    </xdr:from>
    <xdr:ext cx="252000" cy="252000"/>
    <xdr:sp macro="[0]!TimeInService" textlink="">
      <xdr:nvSpPr>
        <xdr:cNvPr id="11" name="Down Arrow 44"/>
        <xdr:cNvSpPr>
          <a:spLocks noChangeArrowheads="1"/>
        </xdr:cNvSpPr>
      </xdr:nvSpPr>
      <xdr:spPr bwMode="auto">
        <a:xfrm flipV="1">
          <a:off x="9248775" y="66345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17</xdr:col>
      <xdr:colOff>47625</xdr:colOff>
      <xdr:row>70</xdr:row>
      <xdr:rowOff>33750</xdr:rowOff>
    </xdr:from>
    <xdr:to>
      <xdr:col>17</xdr:col>
      <xdr:colOff>299625</xdr:colOff>
      <xdr:row>71</xdr:row>
      <xdr:rowOff>95250</xdr:rowOff>
    </xdr:to>
    <xdr:sp macro="[0]!TimeInService" textlink="">
      <xdr:nvSpPr>
        <xdr:cNvPr id="12" name="Down Arrow 11"/>
        <xdr:cNvSpPr/>
      </xdr:nvSpPr>
      <xdr:spPr>
        <a:xfrm flipV="1">
          <a:off x="9248775" y="130544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17</xdr:col>
      <xdr:colOff>66675</xdr:colOff>
      <xdr:row>0</xdr:row>
      <xdr:rowOff>180975</xdr:rowOff>
    </xdr:from>
    <xdr:ext cx="304800" cy="342900"/>
    <xdr:pic macro="[0]!Home">
      <xdr:nvPicPr>
        <xdr:cNvPr id="1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11</xdr:col>
      <xdr:colOff>523875</xdr:colOff>
      <xdr:row>0</xdr:row>
      <xdr:rowOff>85725</xdr:rowOff>
    </xdr:from>
    <xdr:ext cx="2295525" cy="533400"/>
    <xdr:sp macro="" textlink="">
      <xdr:nvSpPr>
        <xdr:cNvPr id="14" name="AutoShape 32"/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40</xdr:row>
      <xdr:rowOff>0</xdr:rowOff>
    </xdr:from>
    <xdr:to>
      <xdr:col>5</xdr:col>
      <xdr:colOff>0</xdr:colOff>
      <xdr:row>65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7</xdr:col>
      <xdr:colOff>0</xdr:colOff>
      <xdr:row>65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9</xdr:col>
      <xdr:colOff>0</xdr:colOff>
      <xdr:row>65</xdr:row>
      <xdr:rowOff>9525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40</xdr:row>
      <xdr:rowOff>0</xdr:rowOff>
    </xdr:from>
    <xdr:to>
      <xdr:col>11</xdr:col>
      <xdr:colOff>47625</xdr:colOff>
      <xdr:row>65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13</xdr:col>
      <xdr:colOff>0</xdr:colOff>
      <xdr:row>65</xdr:row>
      <xdr:rowOff>9525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15</xdr:col>
      <xdr:colOff>0</xdr:colOff>
      <xdr:row>65</xdr:row>
      <xdr:rowOff>9525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112</xdr:row>
      <xdr:rowOff>0</xdr:rowOff>
    </xdr:from>
    <xdr:to>
      <xdr:col>5</xdr:col>
      <xdr:colOff>0</xdr:colOff>
      <xdr:row>137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112</xdr:row>
      <xdr:rowOff>0</xdr:rowOff>
    </xdr:from>
    <xdr:to>
      <xdr:col>7</xdr:col>
      <xdr:colOff>0</xdr:colOff>
      <xdr:row>137</xdr:row>
      <xdr:rowOff>9525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112</xdr:row>
      <xdr:rowOff>0</xdr:rowOff>
    </xdr:from>
    <xdr:to>
      <xdr:col>9</xdr:col>
      <xdr:colOff>0</xdr:colOff>
      <xdr:row>137</xdr:row>
      <xdr:rowOff>9525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47625</xdr:colOff>
      <xdr:row>112</xdr:row>
      <xdr:rowOff>0</xdr:rowOff>
    </xdr:from>
    <xdr:to>
      <xdr:col>11</xdr:col>
      <xdr:colOff>47625</xdr:colOff>
      <xdr:row>137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13</xdr:col>
      <xdr:colOff>0</xdr:colOff>
      <xdr:row>137</xdr:row>
      <xdr:rowOff>9525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112</xdr:row>
      <xdr:rowOff>0</xdr:rowOff>
    </xdr:from>
    <xdr:to>
      <xdr:col>15</xdr:col>
      <xdr:colOff>0</xdr:colOff>
      <xdr:row>137</xdr:row>
      <xdr:rowOff>9525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ldren's%20Social%20Care/2.%20LA%20Benchmarking/2.%20Childrens'%20Social%20Care/Benchmarking%20Reports%20(working%20files)/Quarterly%20Reports/2015-16%20Q2/2015-16%20Q1/(Restricted)%20Quarterly%20Benchmarking%20Report%202015-16%20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Home"/>
      <sheetName val="Coverage"/>
      <sheetName val="IDACI"/>
      <sheetName val="Population"/>
      <sheetName val="CAF_EHA"/>
      <sheetName val="Referrals"/>
      <sheetName val="Referral_Source"/>
      <sheetName val="Re-referrals"/>
      <sheetName val="Assessments"/>
      <sheetName val="Children in Need"/>
      <sheetName val="Section 47 Enquiries"/>
      <sheetName val="Initial CP Conferences"/>
      <sheetName val="Child Protection Plans"/>
      <sheetName val="Court Applications"/>
      <sheetName val="Looked After Children"/>
      <sheetName val="Adoption"/>
      <sheetName val="ROSGO"/>
      <sheetName val="Commentary"/>
      <sheetName val="(Restricted) Quarterly Benchmar"/>
    </sheetNames>
    <sheetDataSet>
      <sheetData sheetId="0"/>
      <sheetData sheetId="1">
        <row r="13">
          <cell r="J13" t="str">
            <v>Bracknell Forest</v>
          </cell>
        </row>
        <row r="14">
          <cell r="J14" t="str">
            <v>Brighton &amp; Hove</v>
          </cell>
        </row>
        <row r="15">
          <cell r="J15" t="str">
            <v>Buckinghamshire</v>
          </cell>
        </row>
        <row r="16">
          <cell r="J16" t="str">
            <v>East Sussex</v>
          </cell>
        </row>
        <row r="17">
          <cell r="J17" t="str">
            <v>Hampshire</v>
          </cell>
        </row>
        <row r="18">
          <cell r="J18" t="str">
            <v>Isle of Wight</v>
          </cell>
        </row>
        <row r="19">
          <cell r="J19" t="str">
            <v>Kent</v>
          </cell>
        </row>
        <row r="20">
          <cell r="J20" t="str">
            <v>Medway</v>
          </cell>
        </row>
        <row r="21">
          <cell r="J21" t="str">
            <v>Milton Keynes</v>
          </cell>
        </row>
        <row r="22">
          <cell r="J22" t="str">
            <v>Oxfordshire</v>
          </cell>
        </row>
        <row r="23">
          <cell r="J23" t="str">
            <v>Portsmouth</v>
          </cell>
        </row>
        <row r="24">
          <cell r="J24" t="str">
            <v>Reading</v>
          </cell>
        </row>
        <row r="25">
          <cell r="J25" t="str">
            <v>Slough</v>
          </cell>
        </row>
        <row r="26">
          <cell r="J26" t="str">
            <v>Somerset</v>
          </cell>
        </row>
        <row r="27">
          <cell r="J27" t="str">
            <v>Southampton</v>
          </cell>
        </row>
        <row r="28">
          <cell r="J28" t="str">
            <v>Surrey</v>
          </cell>
        </row>
        <row r="29">
          <cell r="J29" t="str">
            <v>West Berkshire</v>
          </cell>
        </row>
        <row r="30">
          <cell r="J30" t="str">
            <v>West Sussex</v>
          </cell>
        </row>
        <row r="31">
          <cell r="J31" t="str">
            <v>Windsor &amp; Maidenhead</v>
          </cell>
        </row>
        <row r="32">
          <cell r="J32" t="str">
            <v>Wokingham</v>
          </cell>
        </row>
        <row r="33">
          <cell r="J33" t="str">
            <v>(None)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0"/>
  <sheetViews>
    <sheetView showRowColHeaders="0" tabSelected="1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302" t="s">
        <v>32</v>
      </c>
      <c r="F3" s="303"/>
      <c r="G3" s="303"/>
      <c r="H3" s="303"/>
      <c r="I3" s="303"/>
      <c r="J3" s="303"/>
      <c r="K3" s="26"/>
    </row>
    <row r="4" spans="1:12" ht="13.5" customHeight="1" x14ac:dyDescent="0.2">
      <c r="A4" s="25"/>
      <c r="B4" s="4"/>
      <c r="C4" s="4"/>
      <c r="D4" s="4"/>
      <c r="E4" s="303"/>
      <c r="F4" s="303"/>
      <c r="G4" s="303"/>
      <c r="H4" s="303"/>
      <c r="I4" s="303"/>
      <c r="J4" s="303"/>
      <c r="K4" s="26"/>
    </row>
    <row r="5" spans="1:12" ht="11.25" customHeight="1" x14ac:dyDescent="0.2">
      <c r="A5" s="25"/>
      <c r="B5" s="4"/>
      <c r="C5" s="4"/>
      <c r="D5" s="4"/>
      <c r="E5" s="303"/>
      <c r="F5" s="303"/>
      <c r="G5" s="303"/>
      <c r="H5" s="303"/>
      <c r="I5" s="303"/>
      <c r="J5" s="303"/>
      <c r="K5" s="26"/>
    </row>
    <row r="6" spans="1:12" ht="33.75" customHeight="1" thickBot="1" x14ac:dyDescent="0.25">
      <c r="A6" s="25"/>
      <c r="B6" s="30"/>
      <c r="C6" s="30"/>
      <c r="D6" s="30"/>
      <c r="E6" s="304"/>
      <c r="F6" s="304"/>
      <c r="G6" s="304"/>
      <c r="H6" s="304"/>
      <c r="I6" s="304"/>
      <c r="J6" s="304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31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307" t="s">
        <v>20</v>
      </c>
      <c r="C13" s="308"/>
      <c r="D13" s="308"/>
      <c r="E13" s="308"/>
      <c r="F13" s="308"/>
      <c r="G13" s="308"/>
      <c r="H13" s="308"/>
      <c r="I13" s="308"/>
      <c r="J13" s="308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309"/>
      <c r="C15" s="310"/>
      <c r="D15" s="310"/>
      <c r="E15" s="310"/>
      <c r="F15" s="310"/>
      <c r="G15" s="310"/>
      <c r="H15" s="310"/>
      <c r="I15" s="310"/>
      <c r="J15" s="310"/>
      <c r="K15" s="26"/>
    </row>
    <row r="16" spans="1:12" ht="12.75" customHeight="1" x14ac:dyDescent="0.2">
      <c r="A16" s="25"/>
      <c r="B16" s="309" t="s">
        <v>33</v>
      </c>
      <c r="C16" s="310"/>
      <c r="D16" s="310"/>
      <c r="E16" s="310"/>
      <c r="F16" s="310"/>
      <c r="G16" s="310"/>
      <c r="H16" s="310"/>
      <c r="I16" s="310"/>
      <c r="J16" s="310"/>
      <c r="K16" s="26"/>
    </row>
    <row r="17" spans="1:11" ht="13.5" customHeight="1" x14ac:dyDescent="0.2">
      <c r="A17" s="25"/>
      <c r="C17" s="133"/>
      <c r="K17" s="26"/>
    </row>
    <row r="18" spans="1:11" ht="13.5" customHeight="1" x14ac:dyDescent="0.2">
      <c r="A18" s="25"/>
      <c r="B18" s="312" t="s">
        <v>34</v>
      </c>
      <c r="C18" s="313"/>
      <c r="D18" s="313"/>
      <c r="E18" s="313"/>
      <c r="F18" s="313"/>
      <c r="G18" s="313"/>
      <c r="H18" s="313"/>
      <c r="I18" s="313"/>
      <c r="J18" s="313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309" t="s">
        <v>35</v>
      </c>
      <c r="C20" s="309"/>
      <c r="D20" s="309"/>
      <c r="E20" s="309"/>
      <c r="F20" s="309"/>
      <c r="G20" s="309"/>
      <c r="H20" s="309"/>
      <c r="I20" s="311"/>
      <c r="J20" s="311"/>
      <c r="K20" s="26"/>
    </row>
    <row r="21" spans="1:11" ht="13.5" customHeight="1" x14ac:dyDescent="0.2">
      <c r="A21" s="25"/>
      <c r="B21" s="309"/>
      <c r="C21" s="309"/>
      <c r="D21" s="309"/>
      <c r="E21" s="309"/>
      <c r="F21" s="309"/>
      <c r="G21" s="309"/>
      <c r="H21" s="309"/>
      <c r="I21" s="311"/>
      <c r="J21" s="311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305" t="s">
        <v>19</v>
      </c>
      <c r="C25" s="303"/>
      <c r="D25" s="303"/>
      <c r="E25" s="303"/>
      <c r="F25" s="303"/>
      <c r="G25" s="303"/>
      <c r="H25" s="303"/>
      <c r="I25" s="303"/>
      <c r="J25" s="306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2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9"/>
  </sheetPr>
  <dimension ref="A1:AH45"/>
  <sheetViews>
    <sheetView showRowColHeaders="0" zoomScaleNormal="100" workbookViewId="0">
      <selection activeCell="B7" sqref="B7:C7"/>
    </sheetView>
  </sheetViews>
  <sheetFormatPr defaultRowHeight="11.25" customHeight="1" x14ac:dyDescent="0.2"/>
  <cols>
    <col min="1" max="1" width="4" style="62" customWidth="1"/>
    <col min="2" max="2" width="21.85546875" style="62" customWidth="1"/>
    <col min="3" max="3" width="2.7109375" style="62" customWidth="1"/>
    <col min="4" max="4" width="83.5703125" style="62" customWidth="1"/>
    <col min="5" max="5" width="10.28515625" style="62" customWidth="1"/>
    <col min="6" max="6" width="5.7109375" style="298" customWidth="1"/>
    <col min="7" max="7" width="5.7109375" style="62" customWidth="1"/>
    <col min="8" max="8" width="4" style="62" customWidth="1"/>
    <col min="9" max="9" width="6.5703125" style="62" customWidth="1"/>
    <col min="10" max="10" width="18.7109375" style="62" hidden="1" customWidth="1"/>
    <col min="11" max="11" width="9.140625" style="106"/>
    <col min="12" max="12" width="12.140625" style="106" bestFit="1" customWidth="1"/>
    <col min="13" max="16384" width="9.140625" style="106"/>
  </cols>
  <sheetData>
    <row r="1" spans="1:34" ht="18.75" customHeight="1" x14ac:dyDescent="0.2">
      <c r="A1" s="74"/>
      <c r="B1" s="75"/>
      <c r="C1" s="75"/>
      <c r="D1" s="75"/>
      <c r="E1" s="75"/>
      <c r="F1" s="75"/>
      <c r="G1" s="75"/>
      <c r="H1" s="76"/>
      <c r="I1" s="131"/>
      <c r="J1" s="75"/>
      <c r="V1" s="64"/>
      <c r="W1" s="64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ht="18.75" customHeight="1" x14ac:dyDescent="0.2">
      <c r="A2" s="79"/>
      <c r="B2" s="87" t="s">
        <v>30</v>
      </c>
      <c r="C2" s="38"/>
      <c r="D2" s="38"/>
      <c r="E2" s="38"/>
      <c r="F2" s="38"/>
      <c r="G2" s="38"/>
      <c r="H2" s="78"/>
      <c r="I2" s="127"/>
      <c r="J2" s="38"/>
      <c r="V2" s="64"/>
      <c r="W2" s="64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8.75" customHeight="1" x14ac:dyDescent="0.2">
      <c r="A3" s="123"/>
      <c r="B3" s="124"/>
      <c r="C3" s="124"/>
      <c r="D3" s="124"/>
      <c r="E3" s="124"/>
      <c r="F3" s="124"/>
      <c r="G3" s="124"/>
      <c r="H3" s="125"/>
      <c r="I3" s="127"/>
      <c r="J3" s="38"/>
      <c r="V3" s="64"/>
      <c r="W3" s="64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1.25" customHeight="1" x14ac:dyDescent="0.2">
      <c r="A4" s="79"/>
      <c r="B4" s="38"/>
      <c r="C4" s="38"/>
      <c r="D4" s="38"/>
      <c r="E4" s="38"/>
      <c r="F4" s="52"/>
      <c r="G4" s="38"/>
      <c r="H4" s="78"/>
      <c r="I4" s="122"/>
      <c r="J4" s="40"/>
    </row>
    <row r="5" spans="1:34" ht="11.25" customHeight="1" x14ac:dyDescent="0.2">
      <c r="A5" s="79"/>
      <c r="B5" s="319" t="s">
        <v>26</v>
      </c>
      <c r="C5" s="320"/>
      <c r="D5" s="320"/>
      <c r="E5" s="53"/>
      <c r="F5" s="54"/>
      <c r="G5" s="55"/>
      <c r="H5" s="78"/>
      <c r="I5" s="122"/>
      <c r="J5" s="40"/>
    </row>
    <row r="6" spans="1:34" ht="11.25" customHeight="1" thickBot="1" x14ac:dyDescent="0.25">
      <c r="A6" s="79"/>
      <c r="B6" s="320"/>
      <c r="C6" s="320"/>
      <c r="D6" s="320"/>
      <c r="E6" s="53"/>
      <c r="F6" s="54"/>
      <c r="G6" s="55"/>
      <c r="H6" s="78"/>
      <c r="I6" s="122"/>
      <c r="J6" s="40"/>
    </row>
    <row r="7" spans="1:34" ht="22.5" customHeight="1" thickBot="1" x14ac:dyDescent="0.25">
      <c r="A7" s="79"/>
      <c r="B7" s="321" t="s">
        <v>27</v>
      </c>
      <c r="C7" s="322"/>
      <c r="D7" s="323"/>
      <c r="E7" s="306"/>
      <c r="F7" s="306"/>
      <c r="G7" s="306"/>
      <c r="H7" s="78"/>
      <c r="I7" s="122"/>
      <c r="J7" s="40"/>
    </row>
    <row r="8" spans="1:34" ht="7.5" customHeight="1" x14ac:dyDescent="0.2">
      <c r="A8" s="79"/>
      <c r="B8" s="38"/>
      <c r="C8" s="106"/>
      <c r="D8" s="55"/>
      <c r="E8" s="55"/>
      <c r="F8" s="55"/>
      <c r="G8" s="55"/>
      <c r="H8" s="78"/>
      <c r="I8" s="122"/>
      <c r="J8" s="40"/>
      <c r="M8" s="126"/>
    </row>
    <row r="9" spans="1:34" x14ac:dyDescent="0.2">
      <c r="A9" s="79"/>
      <c r="B9" s="324" t="s">
        <v>124</v>
      </c>
      <c r="C9" s="324"/>
      <c r="D9" s="324"/>
      <c r="E9" s="324"/>
      <c r="F9" s="324"/>
      <c r="G9" s="324"/>
      <c r="H9" s="78"/>
      <c r="I9" s="122"/>
      <c r="J9" s="40"/>
    </row>
    <row r="10" spans="1:34" ht="11.25" customHeight="1" x14ac:dyDescent="0.2">
      <c r="A10" s="79"/>
      <c r="B10" s="106"/>
      <c r="C10" s="134"/>
      <c r="D10" s="134"/>
      <c r="E10" s="134"/>
      <c r="F10" s="134"/>
      <c r="G10" s="134"/>
      <c r="H10" s="78"/>
      <c r="I10" s="122"/>
      <c r="J10" s="40"/>
    </row>
    <row r="11" spans="1:34" ht="12.75" customHeight="1" x14ac:dyDescent="0.2">
      <c r="A11" s="79"/>
      <c r="B11" s="327" t="s">
        <v>17</v>
      </c>
      <c r="C11" s="327"/>
      <c r="D11" s="327"/>
      <c r="E11" s="118"/>
      <c r="F11" s="52"/>
      <c r="G11" s="38"/>
      <c r="H11" s="78"/>
      <c r="I11" s="122"/>
      <c r="J11" s="40"/>
    </row>
    <row r="12" spans="1:34" s="109" customFormat="1" ht="11.25" customHeight="1" x14ac:dyDescent="0.2">
      <c r="A12" s="80"/>
      <c r="B12" s="327"/>
      <c r="C12" s="327"/>
      <c r="D12" s="327"/>
      <c r="E12" s="41"/>
      <c r="F12" s="325" t="s">
        <v>18</v>
      </c>
      <c r="G12" s="41"/>
      <c r="H12" s="81"/>
      <c r="I12" s="95"/>
      <c r="J12" s="42"/>
    </row>
    <row r="13" spans="1:34" ht="11.25" customHeight="1" x14ac:dyDescent="0.2">
      <c r="A13" s="79"/>
      <c r="B13" s="328"/>
      <c r="C13" s="328"/>
      <c r="D13" s="328"/>
      <c r="E13" s="128"/>
      <c r="F13" s="326"/>
      <c r="G13" s="128"/>
      <c r="H13" s="78"/>
      <c r="I13" s="122"/>
      <c r="J13" s="40"/>
    </row>
    <row r="14" spans="1:34" ht="11.25" customHeight="1" x14ac:dyDescent="0.2">
      <c r="A14" s="79"/>
      <c r="B14" s="276" t="s">
        <v>36</v>
      </c>
      <c r="C14" s="277"/>
      <c r="D14" s="278" t="s">
        <v>43</v>
      </c>
      <c r="E14" s="279"/>
      <c r="F14" s="280">
        <v>3</v>
      </c>
      <c r="G14" s="279"/>
      <c r="H14" s="78"/>
      <c r="I14" s="122"/>
      <c r="J14" s="40" t="s">
        <v>0</v>
      </c>
    </row>
    <row r="15" spans="1:34" ht="11.25" customHeight="1" x14ac:dyDescent="0.2">
      <c r="A15" s="79"/>
      <c r="B15" s="281"/>
      <c r="C15" s="282"/>
      <c r="D15" s="55" t="s">
        <v>47</v>
      </c>
      <c r="E15" s="55"/>
      <c r="F15" s="54">
        <v>4</v>
      </c>
      <c r="G15" s="55"/>
      <c r="H15" s="78"/>
      <c r="I15" s="122"/>
      <c r="J15" s="40" t="s">
        <v>22</v>
      </c>
    </row>
    <row r="16" spans="1:34" ht="11.25" customHeight="1" x14ac:dyDescent="0.2">
      <c r="A16" s="79"/>
      <c r="B16" s="283"/>
      <c r="C16" s="284"/>
      <c r="D16" s="285"/>
      <c r="E16" s="285"/>
      <c r="F16" s="286"/>
      <c r="G16" s="285"/>
      <c r="H16" s="78"/>
      <c r="I16" s="122"/>
      <c r="J16" s="40" t="s">
        <v>8</v>
      </c>
    </row>
    <row r="17" spans="1:10" ht="11.25" customHeight="1" x14ac:dyDescent="0.2">
      <c r="A17" s="79"/>
      <c r="B17" s="317" t="s">
        <v>37</v>
      </c>
      <c r="C17" s="277"/>
      <c r="D17" s="278" t="s">
        <v>152</v>
      </c>
      <c r="E17" s="279"/>
      <c r="F17" s="280">
        <v>5</v>
      </c>
      <c r="G17" s="279"/>
      <c r="H17" s="78"/>
      <c r="I17" s="122"/>
      <c r="J17" s="40" t="s">
        <v>4</v>
      </c>
    </row>
    <row r="18" spans="1:10" ht="11.25" customHeight="1" x14ac:dyDescent="0.2">
      <c r="A18" s="79"/>
      <c r="B18" s="318"/>
      <c r="C18" s="282"/>
      <c r="D18" s="287" t="s">
        <v>153</v>
      </c>
      <c r="E18" s="55"/>
      <c r="F18" s="54">
        <v>6</v>
      </c>
      <c r="G18" s="55"/>
      <c r="H18" s="78"/>
      <c r="I18" s="122"/>
      <c r="J18" s="40" t="s">
        <v>6</v>
      </c>
    </row>
    <row r="19" spans="1:10" ht="11.25" customHeight="1" x14ac:dyDescent="0.2">
      <c r="A19" s="137"/>
      <c r="B19" s="296"/>
      <c r="C19" s="282"/>
      <c r="D19" s="287" t="s">
        <v>154</v>
      </c>
      <c r="E19" s="55"/>
      <c r="F19" s="54">
        <v>7</v>
      </c>
      <c r="G19" s="55"/>
      <c r="H19" s="78"/>
      <c r="I19" s="122"/>
      <c r="J19" s="40" t="s">
        <v>1</v>
      </c>
    </row>
    <row r="20" spans="1:10" ht="11.25" customHeight="1" x14ac:dyDescent="0.2">
      <c r="A20" s="79"/>
      <c r="B20" s="283"/>
      <c r="C20" s="284"/>
      <c r="D20" s="288" t="s">
        <v>155</v>
      </c>
      <c r="E20" s="285"/>
      <c r="F20" s="286">
        <v>8</v>
      </c>
      <c r="G20" s="285"/>
      <c r="H20" s="78"/>
      <c r="I20" s="122"/>
      <c r="J20" s="40" t="s">
        <v>9</v>
      </c>
    </row>
    <row r="21" spans="1:10" ht="11.25" customHeight="1" x14ac:dyDescent="0.2">
      <c r="A21" s="79"/>
      <c r="B21" s="276" t="s">
        <v>38</v>
      </c>
      <c r="C21" s="277"/>
      <c r="D21" s="289" t="s">
        <v>56</v>
      </c>
      <c r="E21" s="142"/>
      <c r="F21" s="141">
        <v>9</v>
      </c>
      <c r="G21" s="142"/>
      <c r="H21" s="78"/>
      <c r="I21" s="122"/>
      <c r="J21" s="40" t="s">
        <v>2</v>
      </c>
    </row>
    <row r="22" spans="1:10" ht="11.25" customHeight="1" x14ac:dyDescent="0.2">
      <c r="A22" s="79"/>
      <c r="B22" s="281"/>
      <c r="C22" s="282"/>
      <c r="D22" s="55" t="s">
        <v>65</v>
      </c>
      <c r="E22" s="38"/>
      <c r="F22" s="52">
        <v>10</v>
      </c>
      <c r="G22" s="38"/>
      <c r="H22" s="78"/>
      <c r="I22" s="122"/>
      <c r="J22" s="40" t="s">
        <v>10</v>
      </c>
    </row>
    <row r="23" spans="1:10" ht="11.25" customHeight="1" x14ac:dyDescent="0.2">
      <c r="A23" s="79"/>
      <c r="B23" s="281"/>
      <c r="C23" s="282"/>
      <c r="D23" s="290" t="s">
        <v>66</v>
      </c>
      <c r="E23" s="38"/>
      <c r="F23" s="52">
        <v>11</v>
      </c>
      <c r="G23" s="38"/>
      <c r="H23" s="78"/>
      <c r="I23" s="122"/>
      <c r="J23" s="40" t="s">
        <v>11</v>
      </c>
    </row>
    <row r="24" spans="1:10" ht="11.25" customHeight="1" x14ac:dyDescent="0.2">
      <c r="A24" s="79"/>
      <c r="B24" s="283"/>
      <c r="C24" s="284"/>
      <c r="D24" s="285" t="s">
        <v>63</v>
      </c>
      <c r="E24" s="128"/>
      <c r="F24" s="129">
        <v>12</v>
      </c>
      <c r="G24" s="128"/>
      <c r="H24" s="78"/>
      <c r="I24" s="122"/>
      <c r="J24" s="40" t="s">
        <v>12</v>
      </c>
    </row>
    <row r="25" spans="1:10" ht="11.25" customHeight="1" x14ac:dyDescent="0.2">
      <c r="A25" s="79"/>
      <c r="B25" s="276" t="s">
        <v>39</v>
      </c>
      <c r="C25" s="277"/>
      <c r="D25" s="289" t="s">
        <v>68</v>
      </c>
      <c r="E25" s="279"/>
      <c r="F25" s="280">
        <v>13</v>
      </c>
      <c r="G25" s="279"/>
      <c r="H25" s="78"/>
      <c r="I25" s="122"/>
      <c r="J25" s="40" t="s">
        <v>3</v>
      </c>
    </row>
    <row r="26" spans="1:10" ht="11.25" customHeight="1" x14ac:dyDescent="0.2">
      <c r="A26" s="79"/>
      <c r="B26" s="55"/>
      <c r="C26" s="291"/>
      <c r="D26" s="292" t="s">
        <v>75</v>
      </c>
      <c r="E26" s="55"/>
      <c r="F26" s="54">
        <v>14</v>
      </c>
      <c r="G26" s="55"/>
      <c r="H26" s="78"/>
      <c r="I26" s="122"/>
      <c r="J26" s="40" t="s">
        <v>13</v>
      </c>
    </row>
    <row r="27" spans="1:10" ht="11.25" customHeight="1" x14ac:dyDescent="0.2">
      <c r="A27" s="79"/>
      <c r="B27" s="55"/>
      <c r="C27" s="291"/>
      <c r="D27" s="290" t="s">
        <v>81</v>
      </c>
      <c r="E27" s="55"/>
      <c r="F27" s="54">
        <v>15</v>
      </c>
      <c r="G27" s="55"/>
      <c r="H27" s="78"/>
      <c r="I27" s="122"/>
      <c r="J27" s="40" t="s">
        <v>28</v>
      </c>
    </row>
    <row r="28" spans="1:10" ht="11.25" customHeight="1" x14ac:dyDescent="0.2">
      <c r="A28" s="79"/>
      <c r="B28" s="293"/>
      <c r="C28" s="294"/>
      <c r="D28" s="295" t="s">
        <v>80</v>
      </c>
      <c r="E28" s="285"/>
      <c r="F28" s="286">
        <v>16</v>
      </c>
      <c r="G28" s="285"/>
      <c r="H28" s="78"/>
      <c r="I28" s="122"/>
      <c r="J28" s="40" t="s">
        <v>14</v>
      </c>
    </row>
    <row r="29" spans="1:10" ht="11.25" customHeight="1" x14ac:dyDescent="0.2">
      <c r="A29" s="79"/>
      <c r="B29" s="136" t="s">
        <v>118</v>
      </c>
      <c r="C29" s="40"/>
      <c r="D29" s="40" t="s">
        <v>83</v>
      </c>
      <c r="E29" s="40"/>
      <c r="F29" s="52">
        <v>17</v>
      </c>
      <c r="G29" s="38"/>
      <c r="H29" s="78"/>
      <c r="I29" s="122"/>
      <c r="J29" s="40" t="s">
        <v>7</v>
      </c>
    </row>
    <row r="30" spans="1:10" ht="11.25" customHeight="1" x14ac:dyDescent="0.2">
      <c r="A30" s="79"/>
      <c r="B30" s="262"/>
      <c r="C30" s="40"/>
      <c r="D30" s="38" t="s">
        <v>90</v>
      </c>
      <c r="E30" s="38"/>
      <c r="F30" s="52">
        <v>18</v>
      </c>
      <c r="G30" s="38"/>
      <c r="H30" s="78"/>
      <c r="I30" s="122"/>
      <c r="J30" s="40" t="s">
        <v>52</v>
      </c>
    </row>
    <row r="31" spans="1:10" ht="11.25" customHeight="1" x14ac:dyDescent="0.2">
      <c r="A31" s="79"/>
      <c r="B31" s="135"/>
      <c r="C31" s="135"/>
      <c r="D31" s="128"/>
      <c r="E31" s="128"/>
      <c r="F31" s="129"/>
      <c r="G31" s="128"/>
      <c r="H31" s="78"/>
      <c r="I31" s="122"/>
      <c r="J31" s="40" t="s">
        <v>15</v>
      </c>
    </row>
    <row r="32" spans="1:10" ht="11.25" customHeight="1" x14ac:dyDescent="0.2">
      <c r="A32" s="79"/>
      <c r="B32" s="136" t="s">
        <v>119</v>
      </c>
      <c r="C32" s="262"/>
      <c r="D32" s="38" t="s">
        <v>120</v>
      </c>
      <c r="E32" s="38"/>
      <c r="F32" s="52">
        <v>19</v>
      </c>
      <c r="G32" s="38"/>
      <c r="H32" s="78"/>
      <c r="I32" s="122"/>
      <c r="J32" s="40" t="s">
        <v>5</v>
      </c>
    </row>
    <row r="33" spans="1:10" ht="11.25" customHeight="1" x14ac:dyDescent="0.2">
      <c r="A33" s="79"/>
      <c r="B33" s="40"/>
      <c r="C33" s="40"/>
      <c r="D33" s="40" t="s">
        <v>121</v>
      </c>
      <c r="E33" s="40"/>
      <c r="F33" s="51">
        <v>20</v>
      </c>
      <c r="G33" s="40"/>
      <c r="H33" s="78"/>
      <c r="I33" s="122"/>
      <c r="J33" s="40" t="s">
        <v>21</v>
      </c>
    </row>
    <row r="34" spans="1:10" ht="11.25" customHeight="1" x14ac:dyDescent="0.2">
      <c r="A34" s="79"/>
      <c r="B34" s="40"/>
      <c r="C34" s="136"/>
      <c r="D34" s="40" t="s">
        <v>122</v>
      </c>
      <c r="E34" s="40"/>
      <c r="F34" s="51">
        <v>21</v>
      </c>
      <c r="G34" s="40"/>
      <c r="H34" s="78"/>
      <c r="I34" s="122"/>
      <c r="J34" s="40" t="s">
        <v>16</v>
      </c>
    </row>
    <row r="35" spans="1:10" ht="11.25" customHeight="1" x14ac:dyDescent="0.2">
      <c r="A35" s="79"/>
      <c r="B35" s="135"/>
      <c r="C35" s="135"/>
      <c r="D35" s="128" t="s">
        <v>123</v>
      </c>
      <c r="E35" s="40"/>
      <c r="F35" s="51">
        <v>22</v>
      </c>
      <c r="G35" s="40"/>
      <c r="H35" s="78"/>
      <c r="I35" s="122"/>
      <c r="J35" s="40" t="s">
        <v>27</v>
      </c>
    </row>
    <row r="36" spans="1:10" ht="11.25" customHeight="1" x14ac:dyDescent="0.2">
      <c r="A36" s="79"/>
      <c r="B36" s="136" t="s">
        <v>128</v>
      </c>
      <c r="C36" s="262"/>
      <c r="D36" s="38" t="s">
        <v>129</v>
      </c>
      <c r="E36" s="142"/>
      <c r="F36" s="141">
        <v>23</v>
      </c>
      <c r="G36" s="142"/>
      <c r="H36" s="78"/>
      <c r="I36" s="122"/>
    </row>
    <row r="37" spans="1:10" ht="11.25" customHeight="1" x14ac:dyDescent="0.2">
      <c r="A37" s="137"/>
      <c r="B37" s="136"/>
      <c r="C37" s="262"/>
      <c r="D37" s="38" t="s">
        <v>131</v>
      </c>
      <c r="E37" s="38"/>
      <c r="F37" s="52">
        <v>24</v>
      </c>
      <c r="G37" s="38"/>
      <c r="H37" s="78"/>
      <c r="I37" s="122"/>
      <c r="J37" s="40"/>
    </row>
    <row r="38" spans="1:10" ht="11.25" customHeight="1" x14ac:dyDescent="0.2">
      <c r="A38" s="137"/>
      <c r="B38" s="136"/>
      <c r="C38" s="262"/>
      <c r="D38" s="38" t="s">
        <v>130</v>
      </c>
      <c r="E38" s="38"/>
      <c r="F38" s="52">
        <v>25</v>
      </c>
      <c r="G38" s="38"/>
      <c r="H38" s="78"/>
      <c r="I38" s="122"/>
      <c r="J38" s="40"/>
    </row>
    <row r="39" spans="1:10" ht="11.25" customHeight="1" x14ac:dyDescent="0.2">
      <c r="A39" s="79"/>
      <c r="B39" s="128"/>
      <c r="C39" s="135"/>
      <c r="D39" s="128" t="s">
        <v>132</v>
      </c>
      <c r="E39" s="128"/>
      <c r="F39" s="129">
        <v>26</v>
      </c>
      <c r="G39" s="128"/>
      <c r="H39" s="78"/>
      <c r="I39" s="122"/>
      <c r="J39" s="40"/>
    </row>
    <row r="40" spans="1:10" ht="11.25" customHeight="1" x14ac:dyDescent="0.2">
      <c r="A40" s="79"/>
      <c r="B40" s="38"/>
      <c r="C40" s="38"/>
      <c r="D40" s="38"/>
      <c r="E40" s="38"/>
      <c r="F40" s="52"/>
      <c r="G40" s="38"/>
      <c r="H40" s="78"/>
      <c r="I40" s="122"/>
      <c r="J40" s="40"/>
    </row>
    <row r="41" spans="1:10" ht="15.75" x14ac:dyDescent="0.25">
      <c r="A41" s="79"/>
      <c r="B41" s="38"/>
      <c r="C41" s="38"/>
      <c r="D41" s="38"/>
      <c r="E41" s="38"/>
      <c r="F41" s="52"/>
      <c r="G41" s="56"/>
      <c r="H41" s="78"/>
      <c r="I41" s="92"/>
      <c r="J41" s="40"/>
    </row>
    <row r="42" spans="1:10" ht="7.5" customHeight="1" x14ac:dyDescent="0.2">
      <c r="A42" s="79"/>
      <c r="B42" s="38"/>
      <c r="C42" s="38"/>
      <c r="D42" s="38"/>
      <c r="E42" s="38"/>
      <c r="F42" s="52"/>
      <c r="G42" s="38"/>
      <c r="H42" s="78"/>
      <c r="I42" s="92"/>
      <c r="J42" s="40"/>
    </row>
    <row r="43" spans="1:10" ht="15" customHeight="1" x14ac:dyDescent="0.2">
      <c r="A43" s="119"/>
      <c r="B43" s="47"/>
      <c r="C43" s="47"/>
      <c r="D43" s="47"/>
      <c r="E43" s="47"/>
      <c r="F43" s="47"/>
      <c r="G43" s="47"/>
      <c r="H43" s="132"/>
      <c r="I43" s="92"/>
      <c r="J43" s="40"/>
    </row>
    <row r="44" spans="1:10" ht="11.25" customHeight="1" x14ac:dyDescent="0.2">
      <c r="A44" s="314"/>
      <c r="B44" s="315"/>
      <c r="C44" s="315"/>
      <c r="D44" s="315"/>
      <c r="E44" s="315"/>
      <c r="F44" s="315"/>
      <c r="G44" s="315"/>
      <c r="H44" s="316"/>
      <c r="I44" s="92"/>
      <c r="J44" s="57"/>
    </row>
    <row r="45" spans="1:10" ht="33.75" customHeight="1" x14ac:dyDescent="0.2">
      <c r="A45" s="128"/>
      <c r="B45" s="128"/>
      <c r="C45" s="128"/>
      <c r="D45" s="128"/>
      <c r="E45" s="128"/>
      <c r="F45" s="129"/>
      <c r="G45" s="128"/>
      <c r="H45" s="128"/>
      <c r="I45" s="130"/>
      <c r="J45" s="40"/>
    </row>
  </sheetData>
  <sheetProtection sheet="1" objects="1" scenarios="1" selectLockedCells="1"/>
  <mergeCells count="8">
    <mergeCell ref="A44:H44"/>
    <mergeCell ref="B17:B18"/>
    <mergeCell ref="B5:D6"/>
    <mergeCell ref="B7:C7"/>
    <mergeCell ref="D7:G7"/>
    <mergeCell ref="B9:G9"/>
    <mergeCell ref="F12:F13"/>
    <mergeCell ref="B11:D13"/>
  </mergeCells>
  <phoneticPr fontId="2" type="noConversion"/>
  <dataValidations count="1">
    <dataValidation type="list" allowBlank="1" showInputMessage="1" showErrorMessage="1" sqref="B7:C7">
      <formula1>BMLIST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39"/>
  </sheetPr>
  <dimension ref="A1:AC94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6" width="10.28515625" style="62" customWidth="1"/>
    <col min="7" max="7" width="12.5703125" style="62" customWidth="1"/>
    <col min="8" max="8" width="10.28515625" style="62" customWidth="1"/>
    <col min="9" max="9" width="6.5703125" style="62" customWidth="1"/>
    <col min="10" max="10" width="6.42578125" style="62" customWidth="1"/>
    <col min="11" max="11" width="6.7109375" style="62" customWidth="1"/>
    <col min="12" max="12" width="6.42578125" style="62" customWidth="1"/>
    <col min="13" max="13" width="12.140625" style="62" customWidth="1"/>
    <col min="14" max="14" width="7.85546875" style="62" customWidth="1"/>
    <col min="15" max="15" width="1.42578125" style="62" customWidth="1"/>
    <col min="16" max="16" width="11.710937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customWidth="1"/>
    <col min="25" max="26" width="8.5703125" style="65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36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VLOOKUP(U2,$T$10:$U$30,2,FALSE)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5">
        <v>0</v>
      </c>
      <c r="V4" s="65">
        <v>21.5</v>
      </c>
    </row>
    <row r="5" spans="1:29" s="63" customFormat="1" ht="15" customHeight="1" x14ac:dyDescent="0.2">
      <c r="A5" s="80"/>
      <c r="B5" s="144" t="s">
        <v>43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4" t="s">
        <v>45</v>
      </c>
      <c r="U5" s="156">
        <f>F31</f>
        <v>19.189765458422176</v>
      </c>
      <c r="V5" s="158">
        <f>U5</f>
        <v>19.189765458422176</v>
      </c>
      <c r="W5" s="109"/>
      <c r="X5" s="109"/>
      <c r="Y5" s="109"/>
      <c r="Z5" s="109"/>
      <c r="AA5" s="109"/>
      <c r="AB5" s="109"/>
      <c r="AC5" s="109"/>
    </row>
    <row r="6" spans="1:29" ht="18" customHeight="1" x14ac:dyDescent="0.2">
      <c r="A6" s="79"/>
      <c r="B6" s="13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40"/>
      <c r="O6" s="60"/>
      <c r="P6" s="60"/>
      <c r="Q6" s="78"/>
      <c r="R6" s="92"/>
      <c r="S6" s="105"/>
      <c r="T6" s="154" t="s">
        <v>53</v>
      </c>
      <c r="U6" s="181">
        <f>F32</f>
        <v>17.905405405405407</v>
      </c>
      <c r="V6" s="158">
        <f>U6</f>
        <v>17.905405405405407</v>
      </c>
    </row>
    <row r="7" spans="1:29" s="68" customFormat="1" ht="12" customHeight="1" x14ac:dyDescent="0.2">
      <c r="A7" s="82"/>
      <c r="B7" s="67"/>
      <c r="C7" s="67"/>
      <c r="D7" s="330" t="s">
        <v>40</v>
      </c>
      <c r="E7" s="332" t="s">
        <v>41</v>
      </c>
      <c r="F7" s="332" t="s">
        <v>44</v>
      </c>
      <c r="G7" s="60"/>
      <c r="H7" s="60"/>
      <c r="I7" s="60"/>
      <c r="J7" s="60"/>
      <c r="K7" s="60"/>
      <c r="L7" s="60"/>
      <c r="M7" s="60"/>
      <c r="N7" s="40"/>
      <c r="O7" s="60"/>
      <c r="P7" s="60"/>
      <c r="Q7" s="83"/>
      <c r="R7" s="94"/>
      <c r="S7" s="111"/>
      <c r="T7" s="154" t="s">
        <v>46</v>
      </c>
      <c r="U7" s="180">
        <f>F33</f>
        <v>17.109790428526743</v>
      </c>
      <c r="V7" s="180">
        <f>U7</f>
        <v>17.109790428526743</v>
      </c>
      <c r="W7" s="114"/>
      <c r="X7" s="114"/>
      <c r="Y7" s="114"/>
      <c r="Z7" s="114"/>
      <c r="AA7" s="114"/>
      <c r="AB7" s="114"/>
      <c r="AC7" s="114"/>
    </row>
    <row r="8" spans="1:29" s="68" customFormat="1" ht="12" customHeight="1" x14ac:dyDescent="0.2">
      <c r="A8" s="82"/>
      <c r="B8" s="67"/>
      <c r="C8" s="67"/>
      <c r="D8" s="331"/>
      <c r="E8" s="333"/>
      <c r="F8" s="333"/>
      <c r="G8" s="60"/>
      <c r="H8" s="60"/>
      <c r="I8" s="60"/>
      <c r="J8" s="60"/>
      <c r="K8" s="60"/>
      <c r="L8" s="60"/>
      <c r="M8" s="60"/>
      <c r="N8" s="40"/>
      <c r="O8" s="60"/>
      <c r="P8" s="60"/>
      <c r="Q8" s="83"/>
      <c r="R8" s="94"/>
      <c r="S8" s="111"/>
      <c r="U8" s="155"/>
      <c r="V8" s="156"/>
      <c r="W8" s="114"/>
      <c r="X8" s="114"/>
      <c r="Y8" s="114"/>
      <c r="Z8" s="114"/>
      <c r="AA8" s="114"/>
      <c r="AB8" s="114"/>
      <c r="AC8" s="114"/>
    </row>
    <row r="9" spans="1:29" s="68" customFormat="1" ht="12" customHeight="1" x14ac:dyDescent="0.2">
      <c r="A9" s="82"/>
      <c r="B9" s="67"/>
      <c r="C9" s="67"/>
      <c r="D9" s="331"/>
      <c r="E9" s="333"/>
      <c r="F9" s="333"/>
      <c r="G9" s="60"/>
      <c r="H9" s="60"/>
      <c r="I9" s="60"/>
      <c r="J9" s="60"/>
      <c r="K9" s="60"/>
      <c r="L9" s="60"/>
      <c r="M9" s="60"/>
      <c r="N9" s="40"/>
      <c r="O9" s="60"/>
      <c r="P9" s="60"/>
      <c r="Q9" s="83"/>
      <c r="R9" s="94"/>
      <c r="S9" s="111"/>
      <c r="T9" s="154"/>
      <c r="U9" s="155"/>
      <c r="V9" s="156"/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0</v>
      </c>
      <c r="C10" s="67"/>
      <c r="D10" s="71">
        <v>52.1</v>
      </c>
      <c r="E10" s="70">
        <v>8</v>
      </c>
      <c r="F10" s="151">
        <f>IF(E10&gt;0,E10/SUM(D10:E10)*100,NA())</f>
        <v>13.311148086522461</v>
      </c>
      <c r="G10" s="60"/>
      <c r="H10" s="60"/>
      <c r="I10" s="60"/>
      <c r="J10" s="60"/>
      <c r="K10" s="60"/>
      <c r="L10" s="60"/>
      <c r="M10" s="60"/>
      <c r="N10" s="40"/>
      <c r="O10" s="60"/>
      <c r="P10" s="60"/>
      <c r="Q10" s="83"/>
      <c r="R10" s="94"/>
      <c r="S10" s="111"/>
      <c r="T10" s="61" t="str">
        <f t="shared" ref="T10:T32" si="0">B10</f>
        <v>Bracknell Forest</v>
      </c>
      <c r="U10" s="115" t="b">
        <f t="shared" ref="U10:U32" si="1">IF(T10=$U$2,60)</f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22</v>
      </c>
      <c r="C11" s="67"/>
      <c r="D11" s="71">
        <v>201.8</v>
      </c>
      <c r="E11" s="70">
        <v>12</v>
      </c>
      <c r="F11" s="120">
        <f t="shared" ref="F11:F33" si="2">IF(E11&gt;0,E11/SUM(D11:E11)*100,NA())</f>
        <v>5.6127221702525727</v>
      </c>
      <c r="G11" s="60"/>
      <c r="H11" s="60"/>
      <c r="I11" s="60"/>
      <c r="J11" s="60"/>
      <c r="K11" s="60"/>
      <c r="L11" s="60"/>
      <c r="M11" s="60"/>
      <c r="N11" s="40"/>
      <c r="O11" s="60"/>
      <c r="P11" s="60"/>
      <c r="Q11" s="83"/>
      <c r="R11" s="94"/>
      <c r="S11" s="111"/>
      <c r="T11" s="61" t="str">
        <f t="shared" si="0"/>
        <v>Brighton &amp; Hove</v>
      </c>
      <c r="U11" s="115" t="b">
        <f t="shared" si="1"/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8</v>
      </c>
      <c r="C12" s="67"/>
      <c r="D12" s="71">
        <v>208.1</v>
      </c>
      <c r="E12" s="70">
        <v>103.8</v>
      </c>
      <c r="F12" s="120">
        <f t="shared" si="2"/>
        <v>33.279897403013784</v>
      </c>
      <c r="G12" s="60"/>
      <c r="H12" s="60"/>
      <c r="I12" s="60"/>
      <c r="J12" s="60"/>
      <c r="K12" s="60"/>
      <c r="L12" s="60"/>
      <c r="M12" s="60"/>
      <c r="N12" s="40"/>
      <c r="O12" s="60"/>
      <c r="P12" s="60"/>
      <c r="Q12" s="83"/>
      <c r="R12" s="94"/>
      <c r="S12" s="111"/>
      <c r="T12" s="61" t="str">
        <f t="shared" si="0"/>
        <v>Buckinghamshire</v>
      </c>
      <c r="U12" s="115" t="b">
        <f t="shared" si="1"/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4</v>
      </c>
      <c r="C13" s="67"/>
      <c r="D13" s="71">
        <v>305.39999999999998</v>
      </c>
      <c r="E13" s="143">
        <v>7.5</v>
      </c>
      <c r="F13" s="120">
        <f t="shared" si="2"/>
        <v>2.3969319271332696</v>
      </c>
      <c r="G13" s="60"/>
      <c r="H13" s="60"/>
      <c r="I13" s="60"/>
      <c r="J13" s="60"/>
      <c r="K13" s="60"/>
      <c r="L13" s="60"/>
      <c r="M13" s="60"/>
      <c r="N13" s="40"/>
      <c r="O13" s="60"/>
      <c r="P13" s="60"/>
      <c r="Q13" s="83"/>
      <c r="R13" s="94"/>
      <c r="S13" s="111"/>
      <c r="T13" s="61" t="str">
        <f t="shared" si="0"/>
        <v>East Sussex</v>
      </c>
      <c r="U13" s="115" t="b">
        <f t="shared" si="1"/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6</v>
      </c>
      <c r="C14" s="67"/>
      <c r="D14" s="71">
        <v>388.9</v>
      </c>
      <c r="E14" s="70">
        <v>60</v>
      </c>
      <c r="F14" s="120">
        <f t="shared" si="2"/>
        <v>13.366005791935844</v>
      </c>
      <c r="G14" s="60"/>
      <c r="H14" s="60"/>
      <c r="I14" s="60"/>
      <c r="J14" s="60"/>
      <c r="K14" s="60"/>
      <c r="L14" s="60"/>
      <c r="M14" s="60"/>
      <c r="N14" s="40"/>
      <c r="O14" s="60"/>
      <c r="P14" s="60"/>
      <c r="Q14" s="83"/>
      <c r="R14" s="94"/>
      <c r="S14" s="111"/>
      <c r="T14" s="61" t="str">
        <f t="shared" si="0"/>
        <v>Hampshire</v>
      </c>
      <c r="U14" s="115" t="b">
        <f t="shared" si="1"/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1</v>
      </c>
      <c r="C15" s="67"/>
      <c r="D15" s="71">
        <v>74</v>
      </c>
      <c r="E15" s="70">
        <v>8</v>
      </c>
      <c r="F15" s="120">
        <f t="shared" si="2"/>
        <v>9.7560975609756095</v>
      </c>
      <c r="G15" s="60"/>
      <c r="H15" s="60"/>
      <c r="I15" s="60"/>
      <c r="J15" s="60"/>
      <c r="K15" s="60"/>
      <c r="L15" s="60"/>
      <c r="M15" s="60"/>
      <c r="N15" s="40"/>
      <c r="O15" s="60"/>
      <c r="P15" s="60"/>
      <c r="Q15" s="83"/>
      <c r="R15" s="94"/>
      <c r="S15" s="111"/>
      <c r="T15" s="61" t="str">
        <f t="shared" si="0"/>
        <v>Isle of Wight</v>
      </c>
      <c r="U15" s="115" t="b">
        <f t="shared" si="1"/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9</v>
      </c>
      <c r="C16" s="67"/>
      <c r="D16" s="71">
        <v>513.1</v>
      </c>
      <c r="E16" s="70">
        <v>127</v>
      </c>
      <c r="F16" s="120">
        <f t="shared" si="2"/>
        <v>19.840649898453368</v>
      </c>
      <c r="G16" s="60"/>
      <c r="H16" s="60"/>
      <c r="I16" s="60"/>
      <c r="J16" s="60"/>
      <c r="K16" s="60"/>
      <c r="L16" s="60"/>
      <c r="M16" s="60"/>
      <c r="N16" s="40"/>
      <c r="O16" s="60"/>
      <c r="P16" s="60"/>
      <c r="Q16" s="83"/>
      <c r="R16" s="94"/>
      <c r="S16" s="111"/>
      <c r="T16" s="61" t="str">
        <f t="shared" si="0"/>
        <v>Kent</v>
      </c>
      <c r="U16" s="115" t="b">
        <f t="shared" si="1"/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2</v>
      </c>
      <c r="C17" s="67"/>
      <c r="D17" s="71">
        <v>144</v>
      </c>
      <c r="E17" s="70">
        <v>84.8</v>
      </c>
      <c r="F17" s="120">
        <f t="shared" si="2"/>
        <v>37.06293706293706</v>
      </c>
      <c r="G17" s="60"/>
      <c r="H17" s="60"/>
      <c r="I17" s="60"/>
      <c r="J17" s="60"/>
      <c r="K17" s="60"/>
      <c r="L17" s="60"/>
      <c r="M17" s="60"/>
      <c r="N17" s="40"/>
      <c r="O17" s="60"/>
      <c r="P17" s="60"/>
      <c r="Q17" s="83"/>
      <c r="R17" s="94"/>
      <c r="S17" s="111"/>
      <c r="T17" s="61" t="str">
        <f t="shared" si="0"/>
        <v>Medway</v>
      </c>
      <c r="U17" s="115" t="b">
        <f t="shared" si="1"/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10</v>
      </c>
      <c r="C18" s="67"/>
      <c r="D18" s="71">
        <v>120.5</v>
      </c>
      <c r="E18" s="70">
        <v>32</v>
      </c>
      <c r="F18" s="120">
        <f t="shared" si="2"/>
        <v>20.983606557377048</v>
      </c>
      <c r="G18" s="60"/>
      <c r="H18" s="60"/>
      <c r="I18" s="60"/>
      <c r="J18" s="60"/>
      <c r="K18" s="60"/>
      <c r="L18" s="60"/>
      <c r="M18" s="60"/>
      <c r="N18" s="40"/>
      <c r="O18" s="60"/>
      <c r="P18" s="60"/>
      <c r="Q18" s="83"/>
      <c r="R18" s="94"/>
      <c r="S18" s="111"/>
      <c r="T18" s="61" t="str">
        <f t="shared" si="0"/>
        <v>Milton Keynes</v>
      </c>
      <c r="U18" s="115" t="b">
        <f t="shared" si="1"/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11</v>
      </c>
      <c r="C19" s="67"/>
      <c r="D19" s="71">
        <v>283.60000000000002</v>
      </c>
      <c r="E19" s="70">
        <v>44</v>
      </c>
      <c r="F19" s="120">
        <f t="shared" si="2"/>
        <v>13.431013431013431</v>
      </c>
      <c r="G19" s="60"/>
      <c r="H19" s="60"/>
      <c r="I19" s="60"/>
      <c r="J19" s="60"/>
      <c r="K19" s="60"/>
      <c r="L19" s="60"/>
      <c r="M19" s="60"/>
      <c r="N19" s="40"/>
      <c r="O19" s="60"/>
      <c r="P19" s="60"/>
      <c r="Q19" s="83"/>
      <c r="R19" s="94"/>
      <c r="S19" s="111"/>
      <c r="T19" s="61" t="str">
        <f t="shared" si="0"/>
        <v>Oxfordshire</v>
      </c>
      <c r="U19" s="115" t="b">
        <f t="shared" si="1"/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12</v>
      </c>
      <c r="C20" s="67"/>
      <c r="D20" s="71">
        <v>167.8</v>
      </c>
      <c r="E20" s="70">
        <v>5</v>
      </c>
      <c r="F20" s="120">
        <f t="shared" si="2"/>
        <v>2.8935185185185182</v>
      </c>
      <c r="G20" s="60"/>
      <c r="H20" s="60"/>
      <c r="I20" s="60"/>
      <c r="J20" s="60"/>
      <c r="K20" s="60"/>
      <c r="L20" s="60"/>
      <c r="M20" s="60"/>
      <c r="N20" s="40"/>
      <c r="O20" s="60"/>
      <c r="P20" s="60"/>
      <c r="Q20" s="83"/>
      <c r="R20" s="94"/>
      <c r="S20" s="111"/>
      <c r="T20" s="61" t="str">
        <f t="shared" si="0"/>
        <v>Portsmouth</v>
      </c>
      <c r="U20" s="115" t="b">
        <f t="shared" si="1"/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3</v>
      </c>
      <c r="C21" s="67"/>
      <c r="D21" s="71">
        <v>94.9</v>
      </c>
      <c r="E21" s="70">
        <v>22</v>
      </c>
      <c r="F21" s="120">
        <f t="shared" si="2"/>
        <v>18.819503849443969</v>
      </c>
      <c r="G21" s="60"/>
      <c r="H21" s="60"/>
      <c r="I21" s="60"/>
      <c r="J21" s="60"/>
      <c r="K21" s="60"/>
      <c r="L21" s="60"/>
      <c r="M21" s="60"/>
      <c r="N21" s="40"/>
      <c r="O21" s="60"/>
      <c r="P21" s="60"/>
      <c r="Q21" s="83"/>
      <c r="R21" s="94"/>
      <c r="S21" s="111"/>
      <c r="T21" s="61" t="str">
        <f t="shared" si="0"/>
        <v>Reading</v>
      </c>
      <c r="U21" s="115" t="b">
        <f t="shared" si="1"/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13</v>
      </c>
      <c r="C22" s="67"/>
      <c r="D22" s="71">
        <v>77.3</v>
      </c>
      <c r="E22" s="70">
        <v>42</v>
      </c>
      <c r="F22" s="120">
        <f t="shared" si="2"/>
        <v>35.205364626990779</v>
      </c>
      <c r="G22" s="60"/>
      <c r="H22" s="60"/>
      <c r="I22" s="60"/>
      <c r="J22" s="60"/>
      <c r="K22" s="60"/>
      <c r="L22" s="60"/>
      <c r="M22" s="60"/>
      <c r="N22" s="40"/>
      <c r="O22" s="60"/>
      <c r="P22" s="60"/>
      <c r="Q22" s="83"/>
      <c r="R22" s="94"/>
      <c r="S22" s="111"/>
      <c r="T22" s="61" t="str">
        <f t="shared" si="0"/>
        <v>Slough</v>
      </c>
      <c r="U22" s="115" t="b">
        <f t="shared" si="1"/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28</v>
      </c>
      <c r="C23" s="67"/>
      <c r="D23" s="71">
        <v>197.9</v>
      </c>
      <c r="E23" s="70">
        <v>107</v>
      </c>
      <c r="F23" s="120">
        <f t="shared" si="2"/>
        <v>35.093473269924566</v>
      </c>
      <c r="G23" s="60"/>
      <c r="H23" s="60"/>
      <c r="I23" s="60"/>
      <c r="J23" s="60"/>
      <c r="K23" s="60"/>
      <c r="L23" s="60"/>
      <c r="M23" s="60"/>
      <c r="N23" s="40"/>
      <c r="O23" s="60"/>
      <c r="P23" s="60"/>
      <c r="Q23" s="83"/>
      <c r="R23" s="94"/>
      <c r="S23" s="111"/>
      <c r="T23" s="61" t="str">
        <f t="shared" si="0"/>
        <v>Somerset</v>
      </c>
      <c r="U23" s="115" t="b">
        <f t="shared" si="1"/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14</v>
      </c>
      <c r="C24" s="67"/>
      <c r="D24" s="71">
        <v>164.2</v>
      </c>
      <c r="E24" s="70">
        <v>41.9</v>
      </c>
      <c r="F24" s="120">
        <f t="shared" si="2"/>
        <v>20.329936923823386</v>
      </c>
      <c r="G24" s="60"/>
      <c r="H24" s="60"/>
      <c r="I24" s="60"/>
      <c r="J24" s="60"/>
      <c r="K24" s="60"/>
      <c r="L24" s="60"/>
      <c r="M24" s="60"/>
      <c r="N24" s="40"/>
      <c r="O24" s="60"/>
      <c r="P24" s="60"/>
      <c r="Q24" s="83"/>
      <c r="R24" s="94"/>
      <c r="S24" s="111"/>
      <c r="T24" s="61" t="str">
        <f t="shared" si="0"/>
        <v>Southampton</v>
      </c>
      <c r="U24" s="115" t="b">
        <f t="shared" si="1"/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82"/>
      <c r="B25" s="69" t="s">
        <v>7</v>
      </c>
      <c r="C25" s="67"/>
      <c r="D25" s="71">
        <v>437.8</v>
      </c>
      <c r="E25" s="70">
        <v>141</v>
      </c>
      <c r="F25" s="120">
        <f t="shared" si="2"/>
        <v>24.360746371803735</v>
      </c>
      <c r="G25" s="60"/>
      <c r="H25" s="60"/>
      <c r="I25" s="60"/>
      <c r="J25" s="60"/>
      <c r="K25" s="60"/>
      <c r="L25" s="60"/>
      <c r="M25" s="60"/>
      <c r="N25" s="40"/>
      <c r="O25" s="60"/>
      <c r="P25" s="60"/>
      <c r="Q25" s="83"/>
      <c r="R25" s="94"/>
      <c r="S25" s="111"/>
      <c r="T25" s="61" t="str">
        <f t="shared" si="0"/>
        <v>Surrey</v>
      </c>
      <c r="U25" s="115" t="b">
        <f t="shared" si="1"/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177"/>
      <c r="B26" s="69" t="s">
        <v>52</v>
      </c>
      <c r="C26" s="67"/>
      <c r="D26" s="71">
        <v>92.4</v>
      </c>
      <c r="E26" s="70">
        <v>37.1</v>
      </c>
      <c r="F26" s="120">
        <f t="shared" si="2"/>
        <v>28.648648648648649</v>
      </c>
      <c r="G26" s="60"/>
      <c r="H26" s="60"/>
      <c r="I26" s="60"/>
      <c r="J26" s="60"/>
      <c r="K26" s="60"/>
      <c r="L26" s="60"/>
      <c r="M26" s="60"/>
      <c r="N26" s="40"/>
      <c r="O26" s="60"/>
      <c r="P26" s="60"/>
      <c r="Q26" s="83"/>
      <c r="R26" s="94"/>
      <c r="S26" s="111"/>
      <c r="T26" s="61" t="str">
        <f t="shared" si="0"/>
        <v>Swindon</v>
      </c>
      <c r="U26" s="115" t="b">
        <f t="shared" si="1"/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82"/>
      <c r="B27" s="69" t="s">
        <v>15</v>
      </c>
      <c r="C27" s="67"/>
      <c r="D27" s="71">
        <v>72.400000000000006</v>
      </c>
      <c r="E27" s="143">
        <v>17.100000000000001</v>
      </c>
      <c r="F27" s="120">
        <f t="shared" si="2"/>
        <v>19.106145251396651</v>
      </c>
      <c r="G27" s="60"/>
      <c r="H27" s="60"/>
      <c r="I27" s="60"/>
      <c r="J27" s="60"/>
      <c r="K27" s="60"/>
      <c r="L27" s="60"/>
      <c r="M27" s="60"/>
      <c r="N27" s="40"/>
      <c r="O27" s="60"/>
      <c r="P27" s="60"/>
      <c r="Q27" s="83"/>
      <c r="R27" s="94"/>
      <c r="S27" s="111"/>
      <c r="T27" s="61" t="str">
        <f t="shared" si="0"/>
        <v>West Berkshire</v>
      </c>
      <c r="U27" s="115" t="b">
        <f t="shared" si="1"/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5</v>
      </c>
      <c r="C28" s="67"/>
      <c r="D28" s="71">
        <v>375.4</v>
      </c>
      <c r="E28" s="143">
        <v>102.3</v>
      </c>
      <c r="F28" s="120">
        <f t="shared" si="2"/>
        <v>21.415114088339962</v>
      </c>
      <c r="G28" s="60"/>
      <c r="H28" s="60"/>
      <c r="I28" s="60"/>
      <c r="J28" s="60"/>
      <c r="K28" s="60"/>
      <c r="L28" s="60"/>
      <c r="M28" s="60"/>
      <c r="N28" s="40"/>
      <c r="O28" s="60"/>
      <c r="P28" s="60"/>
      <c r="Q28" s="83"/>
      <c r="R28" s="94"/>
      <c r="S28" s="111"/>
      <c r="T28" s="61" t="str">
        <f t="shared" si="0"/>
        <v>West Sussex</v>
      </c>
      <c r="U28" s="115" t="b">
        <f t="shared" si="1"/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21</v>
      </c>
      <c r="C29" s="67"/>
      <c r="D29" s="150">
        <v>54.3</v>
      </c>
      <c r="E29" s="70">
        <v>25</v>
      </c>
      <c r="F29" s="120">
        <f t="shared" si="2"/>
        <v>31.525851197982348</v>
      </c>
      <c r="G29" s="60"/>
      <c r="H29" s="60"/>
      <c r="I29" s="60"/>
      <c r="J29" s="60"/>
      <c r="K29" s="60"/>
      <c r="L29" s="60"/>
      <c r="M29" s="60"/>
      <c r="N29" s="40"/>
      <c r="O29" s="60"/>
      <c r="P29" s="60"/>
      <c r="Q29" s="83"/>
      <c r="R29" s="94"/>
      <c r="S29" s="111"/>
      <c r="T29" s="61" t="str">
        <f t="shared" si="0"/>
        <v>Windsor &amp; Maidenhead</v>
      </c>
      <c r="U29" s="115" t="b">
        <f t="shared" si="1"/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69" t="s">
        <v>16</v>
      </c>
      <c r="C30" s="67"/>
      <c r="D30" s="150">
        <v>57.6</v>
      </c>
      <c r="E30" s="70">
        <v>19.5</v>
      </c>
      <c r="F30" s="120">
        <f t="shared" si="2"/>
        <v>25.291828793774325</v>
      </c>
      <c r="G30" s="60"/>
      <c r="H30" s="60"/>
      <c r="I30" s="60"/>
      <c r="J30" s="60"/>
      <c r="K30" s="60"/>
      <c r="L30" s="60"/>
      <c r="M30" s="60"/>
      <c r="N30" s="40"/>
      <c r="O30" s="60"/>
      <c r="P30" s="60"/>
      <c r="Q30" s="83"/>
      <c r="R30" s="94"/>
      <c r="S30" s="111"/>
      <c r="T30" s="61" t="str">
        <f t="shared" si="0"/>
        <v>Wokingham</v>
      </c>
      <c r="U30" s="115" t="b">
        <f t="shared" si="1"/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82"/>
      <c r="B31" s="88" t="s">
        <v>23</v>
      </c>
      <c r="C31" s="67"/>
      <c r="D31" s="89">
        <v>3790</v>
      </c>
      <c r="E31" s="90">
        <v>900</v>
      </c>
      <c r="F31" s="152">
        <f t="shared" si="2"/>
        <v>19.189765458422176</v>
      </c>
      <c r="G31" s="60"/>
      <c r="H31" s="60"/>
      <c r="I31" s="60"/>
      <c r="J31" s="60"/>
      <c r="K31" s="60"/>
      <c r="L31" s="60"/>
      <c r="M31" s="60"/>
      <c r="N31" s="40"/>
      <c r="O31" s="60"/>
      <c r="P31" s="60"/>
      <c r="Q31" s="83"/>
      <c r="R31" s="94"/>
      <c r="S31" s="111"/>
      <c r="T31" s="61" t="str">
        <f t="shared" si="0"/>
        <v>South East</v>
      </c>
      <c r="U31" s="115" t="b">
        <f t="shared" si="1"/>
        <v>0</v>
      </c>
      <c r="W31" s="114"/>
      <c r="X31" s="114"/>
      <c r="Y31" s="114"/>
      <c r="Z31" s="114"/>
      <c r="AA31" s="114"/>
      <c r="AB31" s="114"/>
      <c r="AC31" s="114"/>
    </row>
    <row r="32" spans="1:29" s="68" customFormat="1" ht="13.5" customHeight="1" x14ac:dyDescent="0.2">
      <c r="A32" s="177"/>
      <c r="B32" s="193" t="s">
        <v>54</v>
      </c>
      <c r="C32" s="67"/>
      <c r="D32" s="195">
        <v>2430</v>
      </c>
      <c r="E32" s="198">
        <v>530</v>
      </c>
      <c r="F32" s="196">
        <f t="shared" si="2"/>
        <v>17.905405405405407</v>
      </c>
      <c r="G32" s="60"/>
      <c r="H32" s="60"/>
      <c r="I32" s="60"/>
      <c r="J32" s="60"/>
      <c r="K32" s="60"/>
      <c r="L32" s="60"/>
      <c r="M32" s="60"/>
      <c r="N32" s="40"/>
      <c r="O32" s="60"/>
      <c r="P32" s="60"/>
      <c r="Q32" s="83"/>
      <c r="R32" s="94"/>
      <c r="S32" s="111"/>
      <c r="T32" s="178" t="str">
        <f t="shared" si="0"/>
        <v>South West</v>
      </c>
      <c r="U32" s="179" t="b">
        <f t="shared" si="1"/>
        <v>0</v>
      </c>
      <c r="W32" s="114"/>
      <c r="X32" s="114"/>
      <c r="Y32" s="114"/>
      <c r="Z32" s="114"/>
      <c r="AA32" s="114"/>
      <c r="AB32" s="114"/>
      <c r="AC32" s="114"/>
    </row>
    <row r="33" spans="1:29" s="65" customFormat="1" ht="15" customHeight="1" x14ac:dyDescent="0.2">
      <c r="A33" s="79"/>
      <c r="B33" s="147" t="s">
        <v>42</v>
      </c>
      <c r="C33" s="58"/>
      <c r="D33" s="148">
        <v>26500</v>
      </c>
      <c r="E33" s="149">
        <v>5470</v>
      </c>
      <c r="F33" s="153">
        <f t="shared" si="2"/>
        <v>17.109790428526743</v>
      </c>
      <c r="G33" s="58"/>
      <c r="H33" s="58"/>
      <c r="I33" s="58"/>
      <c r="J33" s="58"/>
      <c r="K33" s="58"/>
      <c r="L33" s="58"/>
      <c r="M33" s="58"/>
      <c r="N33" s="40"/>
      <c r="O33" s="60"/>
      <c r="P33" s="60"/>
      <c r="Q33" s="78"/>
      <c r="R33" s="92"/>
      <c r="S33" s="105"/>
      <c r="W33" s="114"/>
      <c r="X33" s="114"/>
      <c r="Y33" s="114"/>
      <c r="Z33" s="114"/>
      <c r="AA33" s="114"/>
      <c r="AB33" s="114"/>
      <c r="AC33" s="114"/>
    </row>
    <row r="34" spans="1:29" s="65" customFormat="1" ht="33" customHeight="1" x14ac:dyDescent="0.2">
      <c r="A34" s="79"/>
      <c r="B34" s="145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7.5" customHeight="1" x14ac:dyDescent="0.2">
      <c r="A35" s="79"/>
      <c r="B35" s="44"/>
      <c r="C35" s="44"/>
      <c r="D35" s="43"/>
      <c r="E35" s="43"/>
      <c r="F35" s="43"/>
      <c r="G35" s="43"/>
      <c r="H35" s="45"/>
      <c r="I35" s="45"/>
      <c r="J35" s="45"/>
      <c r="K35" s="45"/>
      <c r="L35" s="45"/>
      <c r="M35" s="45"/>
      <c r="N35" s="45"/>
      <c r="O35" s="45"/>
      <c r="P35" s="46"/>
      <c r="Q35" s="78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15" customHeight="1" x14ac:dyDescent="0.2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6"/>
      <c r="R36" s="92"/>
      <c r="S36" s="105"/>
      <c r="W36" s="114"/>
      <c r="X36" s="114"/>
      <c r="Y36" s="114"/>
      <c r="Z36" s="114"/>
      <c r="AA36" s="114"/>
      <c r="AB36" s="114"/>
      <c r="AC36" s="114"/>
    </row>
    <row r="37" spans="1:29" s="65" customFormat="1" ht="11.25" customHeight="1" x14ac:dyDescent="0.2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9"/>
      <c r="R37" s="92"/>
      <c r="S37" s="105"/>
      <c r="U37" s="110"/>
      <c r="W37" s="114"/>
      <c r="X37" s="114"/>
      <c r="Y37" s="114"/>
      <c r="Z37" s="114"/>
      <c r="AA37" s="114"/>
      <c r="AB37" s="114"/>
      <c r="AC37" s="114"/>
    </row>
    <row r="38" spans="1:29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  <c r="R38" s="92"/>
      <c r="S38" s="159"/>
      <c r="T38" s="112"/>
      <c r="U38" s="112"/>
      <c r="V38" s="112"/>
      <c r="W38" s="114"/>
      <c r="X38" s="114"/>
      <c r="Y38" s="114"/>
      <c r="Z38" s="114"/>
      <c r="AA38" s="114"/>
      <c r="AB38" s="114"/>
      <c r="AC38" s="114"/>
    </row>
    <row r="39" spans="1:29" s="65" customFormat="1" ht="15" customHeight="1" x14ac:dyDescent="0.25">
      <c r="A39" s="77"/>
      <c r="B39" s="144" t="s">
        <v>47</v>
      </c>
      <c r="C39" s="60"/>
      <c r="D39" s="60"/>
      <c r="E39" s="60"/>
      <c r="F39" s="6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78"/>
      <c r="R39" s="92"/>
      <c r="S39" s="105"/>
      <c r="T39" s="112"/>
      <c r="U39" s="112"/>
      <c r="V39" s="112"/>
      <c r="W39" s="114"/>
      <c r="X39" s="114"/>
    </row>
    <row r="40" spans="1:29" s="65" customFormat="1" ht="18" customHeight="1" x14ac:dyDescent="0.2">
      <c r="A40" s="79"/>
      <c r="B40" s="138"/>
      <c r="C40" s="60"/>
      <c r="D40" s="60"/>
      <c r="E40" s="60"/>
      <c r="F40" s="6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78"/>
      <c r="R40" s="92"/>
      <c r="S40" s="105"/>
      <c r="T40" s="112"/>
      <c r="U40" s="112"/>
      <c r="V40" s="112"/>
      <c r="W40" s="114"/>
      <c r="X40" s="114"/>
    </row>
    <row r="41" spans="1:29" s="65" customFormat="1" ht="36" customHeight="1" x14ac:dyDescent="0.2">
      <c r="A41" s="79"/>
      <c r="B41" s="67"/>
      <c r="C41" s="67"/>
      <c r="D41" s="140" t="s">
        <v>48</v>
      </c>
      <c r="E41" s="171" t="s">
        <v>49</v>
      </c>
      <c r="F41" s="139" t="s">
        <v>50</v>
      </c>
      <c r="G41" s="172" t="s">
        <v>29</v>
      </c>
      <c r="H41" s="173" t="s">
        <v>51</v>
      </c>
      <c r="I41" s="38"/>
      <c r="J41" s="38"/>
      <c r="K41" s="38"/>
      <c r="L41" s="38"/>
      <c r="M41" s="38"/>
      <c r="N41" s="38"/>
      <c r="O41" s="38"/>
      <c r="P41" s="38"/>
      <c r="Q41" s="78"/>
      <c r="R41" s="92"/>
      <c r="S41" s="105"/>
      <c r="T41" s="112"/>
      <c r="U41" s="112"/>
      <c r="V41" s="112"/>
      <c r="W41" s="114"/>
      <c r="X41" s="114"/>
    </row>
    <row r="42" spans="1:29" s="63" customFormat="1" ht="13.5" customHeight="1" x14ac:dyDescent="0.2">
      <c r="A42" s="80"/>
      <c r="B42" s="69" t="s">
        <v>0</v>
      </c>
      <c r="C42" s="67"/>
      <c r="D42" s="121">
        <v>4.9504950495049505</v>
      </c>
      <c r="E42" s="121">
        <v>14.0625</v>
      </c>
      <c r="F42" s="146">
        <v>13.311148086522461</v>
      </c>
      <c r="G42" s="168"/>
      <c r="H42" s="164">
        <f>(F42-D42)/D42</f>
        <v>1.688851913477537</v>
      </c>
      <c r="I42" s="38"/>
      <c r="J42" s="38"/>
      <c r="K42" s="38"/>
      <c r="L42" s="38"/>
      <c r="M42" s="38"/>
      <c r="N42" s="38"/>
      <c r="O42" s="38"/>
      <c r="P42" s="38"/>
      <c r="Q42" s="81"/>
      <c r="R42" s="93"/>
      <c r="S42" s="108"/>
      <c r="T42" s="49" t="str">
        <f>B42</f>
        <v>Bracknell Forest</v>
      </c>
      <c r="U42" s="50" t="b">
        <f t="shared" ref="U42:U63" si="3">IF(T42=$U$2,H42)</f>
        <v>0</v>
      </c>
      <c r="V42" s="112"/>
      <c r="W42" s="114"/>
      <c r="X42" s="114"/>
      <c r="Y42" s="65"/>
      <c r="Z42" s="65"/>
      <c r="AA42" s="65"/>
      <c r="AB42" s="65"/>
      <c r="AC42" s="65"/>
    </row>
    <row r="43" spans="1:29" ht="13.5" customHeight="1" x14ac:dyDescent="0.2">
      <c r="A43" s="79"/>
      <c r="B43" s="69" t="s">
        <v>22</v>
      </c>
      <c r="C43" s="67"/>
      <c r="D43" s="121">
        <v>5.7581573896353166</v>
      </c>
      <c r="E43" s="121">
        <v>4.3103448275862073</v>
      </c>
      <c r="F43" s="162">
        <v>5.6127221702525727</v>
      </c>
      <c r="G43" s="169"/>
      <c r="H43" s="165">
        <f t="shared" ref="H43:H65" si="4">(F43-D43)/D43</f>
        <v>-2.5257249766136532E-2</v>
      </c>
      <c r="I43" s="41"/>
      <c r="J43" s="41"/>
      <c r="K43" s="41"/>
      <c r="L43" s="38"/>
      <c r="M43" s="38"/>
      <c r="N43" s="38"/>
      <c r="O43" s="38"/>
      <c r="P43" s="38"/>
      <c r="Q43" s="78"/>
      <c r="R43" s="92"/>
      <c r="S43" s="105"/>
      <c r="T43" s="49" t="str">
        <f t="shared" ref="T43:T63" si="5">B43</f>
        <v>Brighton &amp; Hove</v>
      </c>
      <c r="U43" s="50" t="b">
        <f t="shared" si="3"/>
        <v>0</v>
      </c>
      <c r="V43" s="112"/>
      <c r="W43" s="114"/>
      <c r="X43" s="114"/>
    </row>
    <row r="44" spans="1:29" ht="13.5" customHeight="1" x14ac:dyDescent="0.2">
      <c r="A44" s="79"/>
      <c r="B44" s="69" t="s">
        <v>8</v>
      </c>
      <c r="C44" s="67"/>
      <c r="D44" s="121">
        <v>9.3360995850622412</v>
      </c>
      <c r="E44" s="121">
        <v>8.4577114427860707</v>
      </c>
      <c r="F44" s="162">
        <v>33.279897403013784</v>
      </c>
      <c r="G44" s="169"/>
      <c r="H44" s="165">
        <f t="shared" si="4"/>
        <v>2.5646467885005872</v>
      </c>
      <c r="I44" s="41"/>
      <c r="J44" s="41"/>
      <c r="K44" s="41"/>
      <c r="L44" s="38"/>
      <c r="M44" s="38"/>
      <c r="N44" s="38"/>
      <c r="O44" s="38"/>
      <c r="P44" s="38"/>
      <c r="Q44" s="78"/>
      <c r="R44" s="92"/>
      <c r="S44" s="105"/>
      <c r="T44" s="49" t="str">
        <f t="shared" si="5"/>
        <v>Buckinghamshire</v>
      </c>
      <c r="U44" s="50" t="b">
        <f t="shared" si="3"/>
        <v>0</v>
      </c>
      <c r="V44" s="112"/>
      <c r="W44" s="114"/>
      <c r="X44" s="114"/>
      <c r="Y44" s="116"/>
    </row>
    <row r="45" spans="1:29" ht="13.5" customHeight="1" x14ac:dyDescent="0.2">
      <c r="A45" s="79"/>
      <c r="B45" s="69" t="s">
        <v>4</v>
      </c>
      <c r="C45" s="67"/>
      <c r="D45" s="121">
        <v>5.3100158982511925</v>
      </c>
      <c r="E45" s="163">
        <v>1.2084592145015105</v>
      </c>
      <c r="F45" s="162">
        <v>2.3969319271332696</v>
      </c>
      <c r="G45" s="169"/>
      <c r="H45" s="165">
        <f t="shared" si="4"/>
        <v>-0.54860174186621957</v>
      </c>
      <c r="I45" s="41"/>
      <c r="J45" s="41"/>
      <c r="K45" s="41"/>
      <c r="L45" s="38"/>
      <c r="M45" s="38"/>
      <c r="N45" s="38"/>
      <c r="O45" s="38"/>
      <c r="P45" s="38"/>
      <c r="Q45" s="78"/>
      <c r="R45" s="92"/>
      <c r="S45" s="105"/>
      <c r="T45" s="49" t="str">
        <f t="shared" si="5"/>
        <v>East Sussex</v>
      </c>
      <c r="U45" s="50" t="b">
        <f t="shared" si="3"/>
        <v>0</v>
      </c>
      <c r="V45" s="112"/>
      <c r="W45" s="114"/>
      <c r="X45" s="114"/>
      <c r="Y45" s="106"/>
    </row>
    <row r="46" spans="1:29" ht="13.5" customHeight="1" x14ac:dyDescent="0.2">
      <c r="A46" s="79"/>
      <c r="B46" s="69" t="s">
        <v>6</v>
      </c>
      <c r="C46" s="67"/>
      <c r="D46" s="121">
        <v>14.53287197231834</v>
      </c>
      <c r="E46" s="121">
        <v>11.185682326621924</v>
      </c>
      <c r="F46" s="162">
        <v>13.366005791935844</v>
      </c>
      <c r="G46" s="169"/>
      <c r="H46" s="165">
        <f t="shared" si="4"/>
        <v>-8.029150622155741E-2</v>
      </c>
      <c r="I46" s="41"/>
      <c r="J46" s="41"/>
      <c r="K46" s="41"/>
      <c r="L46" s="38"/>
      <c r="M46" s="38"/>
      <c r="N46" s="38"/>
      <c r="O46" s="38"/>
      <c r="P46" s="38"/>
      <c r="Q46" s="78"/>
      <c r="R46" s="92"/>
      <c r="S46" s="105"/>
      <c r="T46" s="49" t="str">
        <f t="shared" si="5"/>
        <v>Hampshire</v>
      </c>
      <c r="U46" s="50" t="b">
        <f t="shared" si="3"/>
        <v>0</v>
      </c>
      <c r="V46" s="112"/>
      <c r="W46" s="114"/>
      <c r="X46" s="114"/>
    </row>
    <row r="47" spans="1:29" ht="13.5" customHeight="1" x14ac:dyDescent="0.2">
      <c r="A47" s="79"/>
      <c r="B47" s="69" t="s">
        <v>1</v>
      </c>
      <c r="C47" s="67"/>
      <c r="D47" s="121">
        <v>15.673981191222571</v>
      </c>
      <c r="E47" s="121">
        <v>15.584415584415584</v>
      </c>
      <c r="F47" s="162">
        <v>9.7560975609756095</v>
      </c>
      <c r="G47" s="169"/>
      <c r="H47" s="165">
        <f t="shared" si="4"/>
        <v>-0.37756097560975616</v>
      </c>
      <c r="I47" s="41"/>
      <c r="J47" s="41"/>
      <c r="K47" s="41"/>
      <c r="L47" s="38"/>
      <c r="M47" s="38"/>
      <c r="N47" s="38"/>
      <c r="O47" s="38"/>
      <c r="P47" s="38"/>
      <c r="Q47" s="78"/>
      <c r="R47" s="92"/>
      <c r="S47" s="105"/>
      <c r="T47" s="49" t="str">
        <f t="shared" si="5"/>
        <v>Isle of Wight</v>
      </c>
      <c r="U47" s="50" t="b">
        <f t="shared" si="3"/>
        <v>0</v>
      </c>
      <c r="V47" s="112"/>
      <c r="W47" s="114"/>
      <c r="X47" s="114"/>
    </row>
    <row r="48" spans="1:29" ht="13.5" customHeight="1" x14ac:dyDescent="0.2">
      <c r="A48" s="79"/>
      <c r="B48" s="69" t="s">
        <v>9</v>
      </c>
      <c r="C48" s="67"/>
      <c r="D48" s="121">
        <v>18.944954128440365</v>
      </c>
      <c r="E48" s="121">
        <v>19.801980198019802</v>
      </c>
      <c r="F48" s="162">
        <v>19.840649898453368</v>
      </c>
      <c r="G48" s="169"/>
      <c r="H48" s="165">
        <f t="shared" si="4"/>
        <v>4.7278856625383676E-2</v>
      </c>
      <c r="I48" s="41"/>
      <c r="J48" s="41"/>
      <c r="K48" s="41"/>
      <c r="L48" s="38"/>
      <c r="M48" s="38"/>
      <c r="N48" s="38"/>
      <c r="O48" s="38"/>
      <c r="P48" s="38"/>
      <c r="Q48" s="78"/>
      <c r="R48" s="92"/>
      <c r="S48" s="105"/>
      <c r="T48" s="49" t="str">
        <f t="shared" si="5"/>
        <v>Kent</v>
      </c>
      <c r="U48" s="50" t="b">
        <f t="shared" si="3"/>
        <v>0</v>
      </c>
      <c r="V48" s="112"/>
      <c r="W48" s="114"/>
      <c r="X48" s="114"/>
    </row>
    <row r="49" spans="1:24" ht="13.5" customHeight="1" x14ac:dyDescent="0.2">
      <c r="A49" s="79"/>
      <c r="B49" s="69" t="s">
        <v>2</v>
      </c>
      <c r="C49" s="67"/>
      <c r="D49" s="121">
        <v>28.014842300556587</v>
      </c>
      <c r="E49" s="121">
        <v>32.820512820512818</v>
      </c>
      <c r="F49" s="162">
        <v>37.06293706293706</v>
      </c>
      <c r="G49" s="169"/>
      <c r="H49" s="165">
        <f t="shared" si="4"/>
        <v>0.3229750382068261</v>
      </c>
      <c r="I49" s="41"/>
      <c r="J49" s="41"/>
      <c r="K49" s="41"/>
      <c r="L49" s="38"/>
      <c r="M49" s="38"/>
      <c r="N49" s="38"/>
      <c r="O49" s="38"/>
      <c r="P49" s="38"/>
      <c r="Q49" s="78"/>
      <c r="R49" s="92"/>
      <c r="S49" s="105"/>
      <c r="T49" s="49" t="str">
        <f t="shared" si="5"/>
        <v>Medway</v>
      </c>
      <c r="U49" s="50" t="b">
        <f t="shared" si="3"/>
        <v>0</v>
      </c>
      <c r="V49" s="112"/>
      <c r="W49" s="114"/>
      <c r="X49" s="114"/>
    </row>
    <row r="50" spans="1:24" ht="13.5" customHeight="1" x14ac:dyDescent="0.2">
      <c r="A50" s="79"/>
      <c r="B50" s="69" t="s">
        <v>10</v>
      </c>
      <c r="C50" s="67"/>
      <c r="D50" s="121">
        <v>20.827285921625545</v>
      </c>
      <c r="E50" s="121">
        <v>24.69879518072289</v>
      </c>
      <c r="F50" s="162">
        <v>20.983606557377048</v>
      </c>
      <c r="G50" s="169"/>
      <c r="H50" s="165">
        <f t="shared" si="4"/>
        <v>7.5055692008909377E-3</v>
      </c>
      <c r="I50" s="41"/>
      <c r="J50" s="41"/>
      <c r="K50" s="41"/>
      <c r="L50" s="38"/>
      <c r="M50" s="38"/>
      <c r="N50" s="38"/>
      <c r="O50" s="38"/>
      <c r="P50" s="38"/>
      <c r="Q50" s="78"/>
      <c r="R50" s="92"/>
      <c r="S50" s="105"/>
      <c r="T50" s="49" t="str">
        <f t="shared" si="5"/>
        <v>Milton Keynes</v>
      </c>
      <c r="U50" s="50" t="b">
        <f t="shared" si="3"/>
        <v>0</v>
      </c>
      <c r="V50" s="112"/>
      <c r="W50" s="114"/>
      <c r="X50" s="114"/>
    </row>
    <row r="51" spans="1:24" ht="13.5" customHeight="1" x14ac:dyDescent="0.2">
      <c r="A51" s="79"/>
      <c r="B51" s="69" t="s">
        <v>11</v>
      </c>
      <c r="C51" s="67"/>
      <c r="D51" s="121">
        <v>13.727272727272727</v>
      </c>
      <c r="E51" s="121">
        <v>22.065727699530516</v>
      </c>
      <c r="F51" s="162">
        <v>13.431013431013431</v>
      </c>
      <c r="G51" s="169"/>
      <c r="H51" s="165">
        <f t="shared" si="4"/>
        <v>-2.1581803038756616E-2</v>
      </c>
      <c r="I51" s="41"/>
      <c r="J51" s="41"/>
      <c r="K51" s="41"/>
      <c r="L51" s="38"/>
      <c r="M51" s="38"/>
      <c r="N51" s="38"/>
      <c r="O51" s="38"/>
      <c r="P51" s="38"/>
      <c r="Q51" s="78"/>
      <c r="R51" s="92"/>
      <c r="S51" s="105"/>
      <c r="T51" s="49" t="str">
        <f t="shared" si="5"/>
        <v>Oxfordshire</v>
      </c>
      <c r="U51" s="50" t="b">
        <f t="shared" si="3"/>
        <v>0</v>
      </c>
      <c r="V51" s="112"/>
      <c r="W51" s="114"/>
      <c r="X51" s="114"/>
    </row>
    <row r="52" spans="1:24" ht="13.5" customHeight="1" x14ac:dyDescent="0.2">
      <c r="A52" s="79"/>
      <c r="B52" s="69" t="s">
        <v>12</v>
      </c>
      <c r="C52" s="67"/>
      <c r="D52" s="121">
        <v>16.519607843137258</v>
      </c>
      <c r="E52" s="121"/>
      <c r="F52" s="162">
        <v>2.8935185185185182</v>
      </c>
      <c r="G52" s="169"/>
      <c r="H52" s="165">
        <f t="shared" si="4"/>
        <v>-0.8248433893834487</v>
      </c>
      <c r="I52" s="41"/>
      <c r="J52" s="41"/>
      <c r="K52" s="41"/>
      <c r="L52" s="38"/>
      <c r="M52" s="38"/>
      <c r="N52" s="38"/>
      <c r="O52" s="38"/>
      <c r="P52" s="38"/>
      <c r="Q52" s="78"/>
      <c r="R52" s="92"/>
      <c r="S52" s="105"/>
      <c r="T52" s="49" t="str">
        <f t="shared" si="5"/>
        <v>Portsmouth</v>
      </c>
      <c r="U52" s="50" t="b">
        <f t="shared" si="3"/>
        <v>0</v>
      </c>
      <c r="V52" s="112"/>
      <c r="W52" s="114"/>
      <c r="X52" s="114"/>
    </row>
    <row r="53" spans="1:24" ht="13.5" customHeight="1" x14ac:dyDescent="0.2">
      <c r="A53" s="79"/>
      <c r="B53" s="69" t="s">
        <v>3</v>
      </c>
      <c r="C53" s="67"/>
      <c r="D53" s="121">
        <v>11.538461538461538</v>
      </c>
      <c r="E53" s="121">
        <v>18.75</v>
      </c>
      <c r="F53" s="162">
        <v>18.819503849443969</v>
      </c>
      <c r="G53" s="169"/>
      <c r="H53" s="165">
        <f t="shared" si="4"/>
        <v>0.63102366695181067</v>
      </c>
      <c r="I53" s="41"/>
      <c r="J53" s="41"/>
      <c r="K53" s="41"/>
      <c r="L53" s="38"/>
      <c r="M53" s="38"/>
      <c r="N53" s="38"/>
      <c r="O53" s="38"/>
      <c r="P53" s="38"/>
      <c r="Q53" s="78"/>
      <c r="R53" s="92"/>
      <c r="S53" s="105"/>
      <c r="T53" s="49" t="str">
        <f t="shared" si="5"/>
        <v>Reading</v>
      </c>
      <c r="U53" s="50" t="b">
        <f t="shared" si="3"/>
        <v>0</v>
      </c>
      <c r="V53" s="112"/>
      <c r="W53" s="114"/>
      <c r="X53" s="114"/>
    </row>
    <row r="54" spans="1:24" ht="13.5" customHeight="1" x14ac:dyDescent="0.2">
      <c r="A54" s="79"/>
      <c r="B54" s="69" t="s">
        <v>13</v>
      </c>
      <c r="C54" s="67"/>
      <c r="D54" s="121">
        <v>32.588454376163874</v>
      </c>
      <c r="E54" s="121">
        <v>41.284403669724774</v>
      </c>
      <c r="F54" s="162">
        <v>35.205364626990779</v>
      </c>
      <c r="G54" s="169"/>
      <c r="H54" s="165">
        <f t="shared" si="4"/>
        <v>8.0301760268231312E-2</v>
      </c>
      <c r="I54" s="41"/>
      <c r="J54" s="41"/>
      <c r="K54" s="41"/>
      <c r="L54" s="38"/>
      <c r="M54" s="38"/>
      <c r="N54" s="38"/>
      <c r="O54" s="38"/>
      <c r="P54" s="38"/>
      <c r="Q54" s="78"/>
      <c r="R54" s="92"/>
      <c r="S54" s="105"/>
      <c r="T54" s="49" t="str">
        <f t="shared" si="5"/>
        <v>Slough</v>
      </c>
      <c r="U54" s="50" t="b">
        <f t="shared" si="3"/>
        <v>0</v>
      </c>
      <c r="V54" s="112"/>
      <c r="W54" s="114"/>
      <c r="X54" s="114"/>
    </row>
    <row r="55" spans="1:24" ht="13.5" customHeight="1" x14ac:dyDescent="0.2">
      <c r="A55" s="79"/>
      <c r="B55" s="69" t="s">
        <v>28</v>
      </c>
      <c r="C55" s="67"/>
      <c r="D55" s="121">
        <v>14.254479999999999</v>
      </c>
      <c r="E55" s="121">
        <v>23.070499999999999</v>
      </c>
      <c r="F55" s="162">
        <v>35.093473269924566</v>
      </c>
      <c r="G55" s="169"/>
      <c r="H55" s="165">
        <f t="shared" si="4"/>
        <v>1.4619258836467248</v>
      </c>
      <c r="I55" s="41"/>
      <c r="J55" s="41"/>
      <c r="K55" s="41"/>
      <c r="L55" s="38"/>
      <c r="M55" s="38"/>
      <c r="N55" s="38"/>
      <c r="O55" s="38"/>
      <c r="P55" s="38"/>
      <c r="Q55" s="78"/>
      <c r="R55" s="92"/>
      <c r="S55" s="105"/>
      <c r="T55" s="49" t="str">
        <f t="shared" si="5"/>
        <v>Somerset</v>
      </c>
      <c r="U55" s="50" t="b">
        <f t="shared" si="3"/>
        <v>0</v>
      </c>
      <c r="V55" s="112"/>
      <c r="W55" s="114"/>
      <c r="X55" s="114"/>
    </row>
    <row r="56" spans="1:24" s="65" customFormat="1" ht="13.5" customHeight="1" x14ac:dyDescent="0.2">
      <c r="A56" s="79"/>
      <c r="B56" s="69" t="s">
        <v>14</v>
      </c>
      <c r="C56" s="67"/>
      <c r="D56" s="121">
        <v>19.607843137254903</v>
      </c>
      <c r="E56" s="121">
        <v>22.707423580786028</v>
      </c>
      <c r="F56" s="162">
        <v>20.329936923823386</v>
      </c>
      <c r="G56" s="170"/>
      <c r="H56" s="165">
        <f t="shared" si="4"/>
        <v>3.6826783114992601E-2</v>
      </c>
      <c r="I56" s="41"/>
      <c r="J56" s="41"/>
      <c r="K56" s="41"/>
      <c r="L56" s="38"/>
      <c r="M56" s="38"/>
      <c r="N56" s="38"/>
      <c r="O56" s="38"/>
      <c r="P56" s="38"/>
      <c r="Q56" s="78"/>
      <c r="R56" s="92"/>
      <c r="S56" s="105"/>
      <c r="T56" s="49" t="str">
        <f t="shared" si="5"/>
        <v>Southampton</v>
      </c>
      <c r="U56" s="50" t="b">
        <f t="shared" si="3"/>
        <v>0</v>
      </c>
      <c r="V56" s="112"/>
      <c r="W56" s="114"/>
      <c r="X56" s="114"/>
    </row>
    <row r="57" spans="1:24" s="65" customFormat="1" ht="13.5" customHeight="1" x14ac:dyDescent="0.2">
      <c r="A57" s="79"/>
      <c r="B57" s="69" t="s">
        <v>7</v>
      </c>
      <c r="C57" s="67"/>
      <c r="D57" s="121">
        <v>14.548693586698336</v>
      </c>
      <c r="E57" s="121">
        <v>16.440677966101696</v>
      </c>
      <c r="F57" s="162">
        <v>24.360746371803735</v>
      </c>
      <c r="G57" s="170"/>
      <c r="H57" s="165">
        <f t="shared" si="4"/>
        <v>0.67442844449459149</v>
      </c>
      <c r="I57" s="41"/>
      <c r="J57" s="41"/>
      <c r="K57" s="41"/>
      <c r="L57" s="38"/>
      <c r="M57" s="38"/>
      <c r="N57" s="38"/>
      <c r="O57" s="38"/>
      <c r="P57" s="38"/>
      <c r="Q57" s="78"/>
      <c r="R57" s="92"/>
      <c r="S57" s="105"/>
      <c r="T57" s="49" t="str">
        <f t="shared" si="5"/>
        <v>Surrey</v>
      </c>
      <c r="U57" s="50" t="b">
        <f t="shared" si="3"/>
        <v>0</v>
      </c>
      <c r="V57" s="112"/>
      <c r="W57" s="114"/>
      <c r="X57" s="114"/>
    </row>
    <row r="58" spans="1:24" s="65" customFormat="1" ht="13.5" customHeight="1" x14ac:dyDescent="0.2">
      <c r="A58" s="137"/>
      <c r="B58" s="69" t="s">
        <v>52</v>
      </c>
      <c r="C58" s="67"/>
      <c r="D58" s="121">
        <v>16.4832</v>
      </c>
      <c r="E58" s="121">
        <v>23.070573669005366</v>
      </c>
      <c r="F58" s="162">
        <v>28.648648648648649</v>
      </c>
      <c r="G58" s="170"/>
      <c r="H58" s="165">
        <f t="shared" si="4"/>
        <v>0.73805138860467923</v>
      </c>
      <c r="I58" s="41"/>
      <c r="J58" s="41"/>
      <c r="K58" s="41"/>
      <c r="L58" s="38"/>
      <c r="M58" s="38"/>
      <c r="N58" s="38"/>
      <c r="O58" s="38"/>
      <c r="P58" s="38"/>
      <c r="Q58" s="78"/>
      <c r="R58" s="92"/>
      <c r="S58" s="105"/>
      <c r="T58" s="49" t="str">
        <f t="shared" si="5"/>
        <v>Swindon</v>
      </c>
      <c r="U58" s="50" t="b">
        <f t="shared" si="3"/>
        <v>0</v>
      </c>
      <c r="V58" s="112"/>
      <c r="W58" s="114"/>
      <c r="X58" s="114"/>
    </row>
    <row r="59" spans="1:24" s="65" customFormat="1" ht="13.5" customHeight="1" x14ac:dyDescent="0.2">
      <c r="A59" s="79"/>
      <c r="B59" s="69" t="s">
        <v>15</v>
      </c>
      <c r="C59" s="67"/>
      <c r="D59" s="121">
        <v>19.787516600265604</v>
      </c>
      <c r="E59" s="163">
        <v>30.952380952380953</v>
      </c>
      <c r="F59" s="162">
        <v>19.106145251396651</v>
      </c>
      <c r="G59" s="170"/>
      <c r="H59" s="165">
        <f t="shared" si="4"/>
        <v>-3.4434404409283366E-2</v>
      </c>
      <c r="I59" s="41"/>
      <c r="J59" s="41"/>
      <c r="K59" s="41"/>
      <c r="L59" s="38"/>
      <c r="M59" s="38"/>
      <c r="N59" s="38"/>
      <c r="O59" s="38"/>
      <c r="P59" s="38"/>
      <c r="Q59" s="78"/>
      <c r="R59" s="92"/>
      <c r="S59" s="105"/>
      <c r="T59" s="49" t="str">
        <f t="shared" si="5"/>
        <v>West Berkshire</v>
      </c>
      <c r="U59" s="50" t="b">
        <f t="shared" si="3"/>
        <v>0</v>
      </c>
      <c r="V59" s="112"/>
      <c r="W59" s="114"/>
      <c r="X59" s="114"/>
    </row>
    <row r="60" spans="1:24" s="65" customFormat="1" ht="13.5" customHeight="1" x14ac:dyDescent="0.2">
      <c r="A60" s="79"/>
      <c r="B60" s="69" t="s">
        <v>5</v>
      </c>
      <c r="C60" s="67"/>
      <c r="D60" s="121">
        <v>7.664233576642336</v>
      </c>
      <c r="E60" s="163">
        <v>16.507177033492823</v>
      </c>
      <c r="F60" s="162">
        <v>21.415114088339962</v>
      </c>
      <c r="G60" s="170"/>
      <c r="H60" s="165">
        <f t="shared" si="4"/>
        <v>1.7941625048595951</v>
      </c>
      <c r="I60" s="41"/>
      <c r="J60" s="41"/>
      <c r="K60" s="41"/>
      <c r="L60" s="38"/>
      <c r="M60" s="38"/>
      <c r="N60" s="38"/>
      <c r="O60" s="38"/>
      <c r="P60" s="38"/>
      <c r="Q60" s="78"/>
      <c r="R60" s="92"/>
      <c r="S60" s="105"/>
      <c r="T60" s="49" t="str">
        <f t="shared" si="5"/>
        <v>West Sussex</v>
      </c>
      <c r="U60" s="50" t="b">
        <f t="shared" si="3"/>
        <v>0</v>
      </c>
      <c r="V60" s="112"/>
      <c r="W60" s="114"/>
      <c r="X60" s="114"/>
    </row>
    <row r="61" spans="1:24" s="65" customFormat="1" ht="13.5" customHeight="1" x14ac:dyDescent="0.2">
      <c r="A61" s="79"/>
      <c r="B61" s="69" t="s">
        <v>21</v>
      </c>
      <c r="C61" s="67"/>
      <c r="D61" s="163">
        <v>25.6</v>
      </c>
      <c r="E61" s="121">
        <v>34.545454545454547</v>
      </c>
      <c r="F61" s="162">
        <v>31.525851197982348</v>
      </c>
      <c r="G61" s="170"/>
      <c r="H61" s="165">
        <f t="shared" si="4"/>
        <v>0.23147856242118542</v>
      </c>
      <c r="I61" s="41"/>
      <c r="J61" s="41"/>
      <c r="K61" s="41"/>
      <c r="L61" s="38"/>
      <c r="M61" s="38"/>
      <c r="N61" s="38"/>
      <c r="O61" s="38"/>
      <c r="P61" s="38"/>
      <c r="Q61" s="78"/>
      <c r="R61" s="92"/>
      <c r="S61" s="105"/>
      <c r="T61" s="49" t="str">
        <f t="shared" si="5"/>
        <v>Windsor &amp; Maidenhead</v>
      </c>
      <c r="U61" s="50" t="b">
        <f t="shared" si="3"/>
        <v>0</v>
      </c>
      <c r="V61" s="112"/>
      <c r="W61" s="114"/>
      <c r="X61" s="114"/>
    </row>
    <row r="62" spans="1:24" s="65" customFormat="1" ht="13.5" customHeight="1" x14ac:dyDescent="0.2">
      <c r="A62" s="79"/>
      <c r="B62" s="69" t="s">
        <v>16</v>
      </c>
      <c r="C62" s="67"/>
      <c r="D62" s="163">
        <v>38.04347826086957</v>
      </c>
      <c r="E62" s="121">
        <v>30.666666666666664</v>
      </c>
      <c r="F62" s="162">
        <v>25.291828793774325</v>
      </c>
      <c r="G62" s="170"/>
      <c r="H62" s="165">
        <f t="shared" si="4"/>
        <v>-0.33518621456364639</v>
      </c>
      <c r="I62" s="41"/>
      <c r="J62" s="41"/>
      <c r="K62" s="41"/>
      <c r="L62" s="38"/>
      <c r="M62" s="38"/>
      <c r="N62" s="38"/>
      <c r="O62" s="38"/>
      <c r="P62" s="38"/>
      <c r="Q62" s="78"/>
      <c r="R62" s="92"/>
      <c r="S62" s="105"/>
      <c r="T62" s="49" t="str">
        <f t="shared" si="5"/>
        <v>Wokingham</v>
      </c>
      <c r="U62" s="50" t="b">
        <f t="shared" si="3"/>
        <v>0</v>
      </c>
    </row>
    <row r="63" spans="1:24" s="65" customFormat="1" ht="13.5" customHeight="1" x14ac:dyDescent="0.2">
      <c r="A63" s="79"/>
      <c r="B63" s="88" t="s">
        <v>23</v>
      </c>
      <c r="C63" s="67"/>
      <c r="D63" s="89">
        <v>15.176151761517614</v>
      </c>
      <c r="E63" s="89">
        <v>17.002237136465325</v>
      </c>
      <c r="F63" s="152">
        <v>19.189765458422176</v>
      </c>
      <c r="G63" s="170"/>
      <c r="H63" s="166">
        <f t="shared" si="4"/>
        <v>0.26446847395674705</v>
      </c>
      <c r="I63" s="41"/>
      <c r="J63" s="41"/>
      <c r="K63" s="41"/>
      <c r="L63" s="38"/>
      <c r="M63" s="38"/>
      <c r="N63" s="38"/>
      <c r="O63" s="38"/>
      <c r="P63" s="38"/>
      <c r="Q63" s="78"/>
      <c r="R63" s="92"/>
      <c r="S63" s="105"/>
      <c r="T63" s="49" t="str">
        <f t="shared" si="5"/>
        <v>South East</v>
      </c>
      <c r="U63" s="50" t="b">
        <f t="shared" si="3"/>
        <v>0</v>
      </c>
    </row>
    <row r="64" spans="1:24" s="65" customFormat="1" ht="13.5" customHeight="1" x14ac:dyDescent="0.2">
      <c r="A64" s="137"/>
      <c r="B64" s="193" t="s">
        <v>54</v>
      </c>
      <c r="C64" s="67"/>
      <c r="D64" s="195">
        <v>11.016949152542372</v>
      </c>
      <c r="E64" s="195">
        <v>11.068702290076336</v>
      </c>
      <c r="F64" s="196">
        <v>17.905405405405407</v>
      </c>
      <c r="G64" s="170"/>
      <c r="H64" s="197">
        <f t="shared" si="4"/>
        <v>0.62525987525987559</v>
      </c>
      <c r="I64" s="41"/>
      <c r="J64" s="41"/>
      <c r="K64" s="41"/>
      <c r="L64" s="38"/>
      <c r="M64" s="38"/>
      <c r="N64" s="38"/>
      <c r="O64" s="38"/>
      <c r="P64" s="38"/>
      <c r="Q64" s="78"/>
      <c r="R64" s="92"/>
      <c r="S64" s="105"/>
      <c r="T64" s="117"/>
      <c r="U64" s="182"/>
    </row>
    <row r="65" spans="1:27" s="65" customFormat="1" ht="13.5" customHeight="1" x14ac:dyDescent="0.2">
      <c r="A65" s="79"/>
      <c r="B65" s="147" t="s">
        <v>42</v>
      </c>
      <c r="C65" s="58"/>
      <c r="D65" s="148">
        <v>14</v>
      </c>
      <c r="E65" s="148">
        <v>14.6</v>
      </c>
      <c r="F65" s="153">
        <v>17.109790428526743</v>
      </c>
      <c r="G65" s="170"/>
      <c r="H65" s="167">
        <f t="shared" si="4"/>
        <v>0.22212788775191022</v>
      </c>
      <c r="I65" s="38"/>
      <c r="J65" s="38"/>
      <c r="K65" s="38"/>
      <c r="L65" s="38"/>
      <c r="M65" s="38"/>
      <c r="N65" s="38"/>
      <c r="O65" s="38"/>
      <c r="P65" s="38"/>
      <c r="Q65" s="78"/>
      <c r="R65" s="92"/>
      <c r="S65" s="105"/>
    </row>
    <row r="66" spans="1:27" s="65" customFormat="1" ht="19.5" customHeight="1" x14ac:dyDescent="0.2">
      <c r="A66" s="137"/>
      <c r="B66" s="59"/>
      <c r="C66" s="59"/>
      <c r="D66" s="55"/>
      <c r="E66" s="55"/>
      <c r="F66" s="55"/>
      <c r="G66" s="55"/>
      <c r="H66" s="38"/>
      <c r="I66" s="38"/>
      <c r="J66" s="38"/>
      <c r="K66" s="38"/>
      <c r="L66" s="38"/>
      <c r="M66" s="38"/>
      <c r="N66" s="38"/>
      <c r="O66" s="38"/>
      <c r="P66" s="38"/>
      <c r="Q66" s="78"/>
      <c r="R66" s="92"/>
      <c r="S66" s="105"/>
      <c r="Z66" s="117"/>
    </row>
    <row r="67" spans="1:27" s="65" customFormat="1" ht="19.5" customHeight="1" x14ac:dyDescent="0.2">
      <c r="A67" s="137"/>
      <c r="B67" s="59"/>
      <c r="C67" s="59"/>
      <c r="D67" s="55"/>
      <c r="E67" s="55"/>
      <c r="F67" s="55"/>
      <c r="G67" s="55"/>
      <c r="H67" s="38"/>
      <c r="I67" s="38"/>
      <c r="J67" s="38"/>
      <c r="K67" s="38"/>
      <c r="L67" s="38"/>
      <c r="M67" s="38"/>
      <c r="N67" s="38"/>
      <c r="O67" s="38"/>
      <c r="P67" s="38"/>
      <c r="Q67" s="78"/>
      <c r="R67" s="92"/>
      <c r="S67" s="105"/>
      <c r="Z67" s="117"/>
    </row>
    <row r="68" spans="1:27" s="65" customFormat="1" ht="19.5" customHeight="1" x14ac:dyDescent="0.2">
      <c r="A68" s="137"/>
      <c r="B68" s="59"/>
      <c r="C68" s="59"/>
      <c r="D68" s="55"/>
      <c r="E68" s="55"/>
      <c r="F68" s="55"/>
      <c r="G68" s="55"/>
      <c r="H68" s="38"/>
      <c r="I68" s="38"/>
      <c r="J68" s="38"/>
      <c r="K68" s="38"/>
      <c r="L68" s="38"/>
      <c r="M68" s="38"/>
      <c r="N68" s="38"/>
      <c r="O68" s="38"/>
      <c r="P68" s="38"/>
      <c r="Q68" s="78"/>
      <c r="R68" s="92"/>
      <c r="S68" s="105"/>
      <c r="Z68" s="117"/>
    </row>
    <row r="69" spans="1:27" s="65" customFormat="1" ht="9.75" customHeight="1" x14ac:dyDescent="0.2">
      <c r="A69" s="137"/>
      <c r="B69" s="59"/>
      <c r="C69" s="59"/>
      <c r="D69" s="55"/>
      <c r="E69" s="55"/>
      <c r="F69" s="55"/>
      <c r="G69" s="55"/>
      <c r="H69" s="38"/>
      <c r="I69" s="38"/>
      <c r="J69" s="38"/>
      <c r="K69" s="38"/>
      <c r="L69" s="38"/>
      <c r="M69" s="38"/>
      <c r="N69" s="38"/>
      <c r="O69" s="38"/>
      <c r="P69" s="38"/>
      <c r="Q69" s="78"/>
      <c r="R69" s="92"/>
      <c r="S69" s="105"/>
      <c r="Z69" s="117"/>
    </row>
    <row r="70" spans="1:27" s="65" customFormat="1" ht="12" customHeight="1" x14ac:dyDescent="0.2">
      <c r="A70" s="79"/>
      <c r="B70" s="59"/>
      <c r="C70" s="59"/>
      <c r="D70" s="55"/>
      <c r="E70" s="55"/>
      <c r="F70" s="55"/>
      <c r="G70" s="55"/>
      <c r="H70" s="38"/>
      <c r="I70" s="38"/>
      <c r="J70" s="38"/>
      <c r="K70" s="38"/>
      <c r="L70" s="38"/>
      <c r="M70" s="38"/>
      <c r="N70" s="38"/>
      <c r="O70" s="38"/>
      <c r="P70" s="38"/>
      <c r="Q70" s="78"/>
      <c r="R70" s="92"/>
      <c r="S70" s="105"/>
      <c r="Z70" s="117"/>
    </row>
    <row r="71" spans="1:27" s="65" customFormat="1" ht="11.25" customHeight="1" x14ac:dyDescent="0.2">
      <c r="A71" s="137"/>
      <c r="B71" s="59"/>
      <c r="C71" s="59"/>
      <c r="D71" s="55"/>
      <c r="E71" s="55"/>
      <c r="F71" s="55"/>
      <c r="G71" s="55"/>
      <c r="H71" s="38"/>
      <c r="I71" s="38"/>
      <c r="J71" s="38"/>
      <c r="K71" s="38"/>
      <c r="L71" s="38"/>
      <c r="M71" s="38"/>
      <c r="N71" s="38"/>
      <c r="O71" s="38"/>
      <c r="P71" s="38"/>
      <c r="Q71" s="78"/>
      <c r="R71" s="92"/>
      <c r="S71" s="105"/>
      <c r="Z71" s="117"/>
    </row>
    <row r="72" spans="1:27" ht="7.5" customHeight="1" x14ac:dyDescent="0.2">
      <c r="A72" s="79"/>
      <c r="B72" s="44"/>
      <c r="C72" s="44"/>
      <c r="D72" s="43"/>
      <c r="E72" s="43"/>
      <c r="F72" s="43"/>
      <c r="G72" s="43"/>
      <c r="H72" s="45"/>
      <c r="I72" s="45"/>
      <c r="J72" s="45"/>
      <c r="K72" s="45"/>
      <c r="L72" s="45"/>
      <c r="M72" s="45"/>
      <c r="N72" s="45"/>
      <c r="O72" s="45"/>
      <c r="P72" s="46"/>
      <c r="Q72" s="78"/>
      <c r="R72" s="92"/>
      <c r="S72" s="105"/>
    </row>
    <row r="73" spans="1:27" ht="15" customHeight="1" x14ac:dyDescent="0.2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6"/>
      <c r="R73" s="92"/>
      <c r="S73" s="105"/>
    </row>
    <row r="74" spans="1:27" ht="11.25" customHeight="1" x14ac:dyDescent="0.2">
      <c r="A74" s="337"/>
      <c r="B74" s="338"/>
      <c r="C74" s="338"/>
      <c r="D74" s="338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9"/>
      <c r="R74" s="92"/>
      <c r="S74" s="105"/>
    </row>
    <row r="75" spans="1:27" ht="11.25" customHeight="1" x14ac:dyDescent="0.2">
      <c r="A75" s="97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92"/>
      <c r="S75" s="105"/>
      <c r="AA75" s="66"/>
    </row>
    <row r="76" spans="1:27" ht="11.25" customHeight="1" x14ac:dyDescent="0.2">
      <c r="A76" s="9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92"/>
      <c r="S76" s="105"/>
      <c r="AA76" s="66"/>
    </row>
    <row r="77" spans="1:27" ht="11.25" customHeight="1" x14ac:dyDescent="0.2">
      <c r="A77" s="98"/>
      <c r="B77" s="340" t="s">
        <v>25</v>
      </c>
      <c r="C77" s="72"/>
      <c r="D77" s="41"/>
      <c r="E77" s="41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92"/>
      <c r="S77" s="105"/>
      <c r="AA77" s="66"/>
    </row>
    <row r="78" spans="1:27" ht="11.25" customHeight="1" x14ac:dyDescent="0.2">
      <c r="A78" s="98"/>
      <c r="B78" s="341"/>
      <c r="C78" s="73"/>
      <c r="D78" s="38"/>
      <c r="E78" s="38"/>
      <c r="F78" s="55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92"/>
      <c r="S78" s="105"/>
      <c r="AA78" s="66"/>
    </row>
    <row r="79" spans="1:27" ht="11.25" customHeight="1" x14ac:dyDescent="0.2">
      <c r="A79" s="98"/>
      <c r="B79" s="329" t="s">
        <v>36</v>
      </c>
      <c r="C79" s="329"/>
      <c r="D79" s="329"/>
      <c r="E79" s="329"/>
      <c r="F79" s="297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92"/>
      <c r="S79" s="105"/>
      <c r="AA79" s="66"/>
    </row>
    <row r="80" spans="1:27" ht="11.25" customHeight="1" x14ac:dyDescent="0.2">
      <c r="A80" s="98"/>
      <c r="B80" s="329"/>
      <c r="C80" s="329"/>
      <c r="D80" s="329"/>
      <c r="E80" s="329"/>
      <c r="F80" s="29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92"/>
      <c r="S80" s="105"/>
      <c r="AA80" s="66"/>
    </row>
    <row r="81" spans="1:29" s="63" customFormat="1" ht="11.25" customHeight="1" x14ac:dyDescent="0.2">
      <c r="A81" s="98"/>
      <c r="B81" s="329" t="s">
        <v>37</v>
      </c>
      <c r="C81" s="329"/>
      <c r="D81" s="329"/>
      <c r="E81" s="329"/>
      <c r="F81" s="297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95"/>
      <c r="S81" s="160"/>
      <c r="T81" s="65"/>
      <c r="U81" s="65"/>
      <c r="V81" s="65"/>
      <c r="W81" s="65"/>
      <c r="X81" s="65"/>
      <c r="Y81" s="65"/>
      <c r="Z81" s="65"/>
      <c r="AA81" s="66"/>
      <c r="AB81" s="65"/>
      <c r="AC81" s="65"/>
    </row>
    <row r="82" spans="1:29" ht="11.25" customHeight="1" x14ac:dyDescent="0.2">
      <c r="A82" s="98"/>
      <c r="B82" s="329"/>
      <c r="C82" s="329"/>
      <c r="D82" s="329"/>
      <c r="E82" s="329"/>
      <c r="F82" s="29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92"/>
      <c r="S82" s="105"/>
      <c r="AA82" s="66"/>
    </row>
    <row r="83" spans="1:29" ht="11.25" customHeight="1" x14ac:dyDescent="0.2">
      <c r="A83" s="98"/>
      <c r="B83" s="329" t="s">
        <v>38</v>
      </c>
      <c r="C83" s="329"/>
      <c r="D83" s="329"/>
      <c r="E83" s="329"/>
      <c r="F83" s="29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92"/>
      <c r="S83" s="105"/>
      <c r="AA83" s="66"/>
    </row>
    <row r="84" spans="1:29" ht="11.25" customHeight="1" x14ac:dyDescent="0.2">
      <c r="A84" s="98"/>
      <c r="B84" s="329"/>
      <c r="C84" s="329"/>
      <c r="D84" s="329"/>
      <c r="E84" s="329"/>
      <c r="F84" s="297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92"/>
      <c r="S84" s="105"/>
      <c r="AA84" s="66"/>
    </row>
    <row r="85" spans="1:29" ht="11.25" customHeight="1" x14ac:dyDescent="0.2">
      <c r="A85" s="98"/>
      <c r="B85" s="329" t="s">
        <v>39</v>
      </c>
      <c r="C85" s="329"/>
      <c r="D85" s="329"/>
      <c r="E85" s="329"/>
      <c r="F85" s="297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92"/>
      <c r="S85" s="105"/>
      <c r="AA85" s="66"/>
    </row>
    <row r="86" spans="1:29" ht="11.25" customHeight="1" x14ac:dyDescent="0.2">
      <c r="A86" s="98"/>
      <c r="B86" s="329"/>
      <c r="C86" s="329"/>
      <c r="D86" s="329"/>
      <c r="E86" s="329"/>
      <c r="F86" s="297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92"/>
      <c r="S86" s="105"/>
      <c r="AA86" s="66"/>
    </row>
    <row r="87" spans="1:29" ht="11.25" customHeight="1" x14ac:dyDescent="0.2">
      <c r="A87" s="98"/>
      <c r="B87" s="329" t="s">
        <v>118</v>
      </c>
      <c r="C87" s="329"/>
      <c r="D87" s="329"/>
      <c r="E87" s="329"/>
      <c r="F87" s="297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92"/>
      <c r="S87" s="105"/>
      <c r="AA87" s="66"/>
    </row>
    <row r="88" spans="1:29" ht="11.25" customHeight="1" x14ac:dyDescent="0.2">
      <c r="A88" s="98"/>
      <c r="B88" s="329"/>
      <c r="C88" s="329"/>
      <c r="D88" s="329"/>
      <c r="E88" s="329"/>
      <c r="F88" s="297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92"/>
      <c r="S88" s="105"/>
      <c r="AA88" s="66"/>
    </row>
    <row r="89" spans="1:29" ht="11.25" customHeight="1" x14ac:dyDescent="0.2">
      <c r="A89" s="98"/>
      <c r="B89" s="329" t="s">
        <v>119</v>
      </c>
      <c r="C89" s="329"/>
      <c r="D89" s="329"/>
      <c r="E89" s="329"/>
      <c r="F89" s="297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92"/>
      <c r="S89" s="105"/>
      <c r="AA89" s="66"/>
    </row>
    <row r="90" spans="1:29" ht="11.25" customHeight="1" x14ac:dyDescent="0.2">
      <c r="A90" s="98"/>
      <c r="B90" s="329"/>
      <c r="C90" s="329"/>
      <c r="D90" s="329"/>
      <c r="E90" s="329"/>
      <c r="F90" s="297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92"/>
      <c r="S90" s="105"/>
      <c r="AA90" s="66"/>
    </row>
    <row r="91" spans="1:29" ht="11.25" customHeight="1" x14ac:dyDescent="0.2">
      <c r="A91" s="98"/>
      <c r="B91" s="329" t="s">
        <v>128</v>
      </c>
      <c r="C91" s="329"/>
      <c r="D91" s="329"/>
      <c r="E91" s="329"/>
      <c r="F91" s="297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92"/>
      <c r="S91" s="105"/>
      <c r="AA91" s="66"/>
    </row>
    <row r="92" spans="1:29" ht="11.25" customHeight="1" x14ac:dyDescent="0.2">
      <c r="A92" s="98"/>
      <c r="B92" s="329"/>
      <c r="C92" s="329"/>
      <c r="D92" s="329"/>
      <c r="E92" s="329"/>
      <c r="F92" s="297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92"/>
      <c r="S92" s="105"/>
      <c r="AA92" s="66"/>
    </row>
    <row r="93" spans="1:29" ht="18.75" customHeight="1" x14ac:dyDescent="0.2">
      <c r="A93" s="99"/>
      <c r="B93" s="100"/>
      <c r="C93" s="100"/>
      <c r="D93" s="100"/>
      <c r="E93" s="100"/>
      <c r="F93" s="299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96"/>
      <c r="S93" s="161"/>
      <c r="T93" s="113"/>
      <c r="U93" s="113"/>
      <c r="V93" s="113"/>
    </row>
    <row r="94" spans="1:29" s="64" customFormat="1" ht="11.2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01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</sheetData>
  <sheetProtection sheet="1" objects="1" scenarios="1"/>
  <mergeCells count="15">
    <mergeCell ref="F7:F9"/>
    <mergeCell ref="A73:Q73"/>
    <mergeCell ref="A74:Q74"/>
    <mergeCell ref="A36:Q36"/>
    <mergeCell ref="A37:Q37"/>
    <mergeCell ref="B83:E84"/>
    <mergeCell ref="B81:E82"/>
    <mergeCell ref="B79:E80"/>
    <mergeCell ref="B91:E92"/>
    <mergeCell ref="D7:D9"/>
    <mergeCell ref="E7:E9"/>
    <mergeCell ref="B77:B78"/>
    <mergeCell ref="B89:E90"/>
    <mergeCell ref="B87:E88"/>
    <mergeCell ref="B85:E86"/>
  </mergeCells>
  <conditionalFormatting sqref="D42:H65 B42:B65 B10:B33 D10:F33">
    <cfRule type="containsErrors" dxfId="69" priority="927">
      <formula>ISERROR(B10)</formula>
    </cfRule>
  </conditionalFormatting>
  <conditionalFormatting sqref="B42:B62 D42:H62 B10:B30 D10:F30">
    <cfRule type="expression" dxfId="68" priority="926">
      <formula>$B10=$U$2</formula>
    </cfRule>
  </conditionalFormatting>
  <hyperlinks>
    <hyperlink ref="B79:E80" location="Vacancies!A1" display="Social Worker Vacancies"/>
    <hyperlink ref="B81:E82" location="SW_CIN!A1" display="Children in Need per Social Worker"/>
    <hyperlink ref="B83:E84" location="Turnover!A1" display="Social Worker Turnover"/>
    <hyperlink ref="B85:E86" location="Agency!A1" display="Agency Social Workers"/>
    <hyperlink ref="B87:E88" location="Absence!A1" display="Absence"/>
    <hyperlink ref="B89:E90" location="Age!A1" display="Age"/>
    <hyperlink ref="B91:E9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Vacancies!D42:F42</xm:f>
              <xm:sqref>G42</xm:sqref>
            </x14:sparkline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  <x14:sparkline>
              <xm:f>Vacancies!D64:F64</xm:f>
              <xm:sqref>G64</xm:sqref>
            </x14:sparkline>
            <x14:sparkline>
              <xm:f>Vacancies!D65:F65</xm:f>
              <xm:sqref>G65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39"/>
  </sheetPr>
  <dimension ref="A1:AI174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6" width="10.28515625" style="62" customWidth="1"/>
    <col min="7" max="7" width="17.7109375" style="62" customWidth="1"/>
    <col min="8" max="8" width="14.28515625" style="62" customWidth="1"/>
    <col min="9" max="9" width="10.28515625" style="62" customWidth="1"/>
    <col min="10" max="10" width="3.28515625" style="62" customWidth="1"/>
    <col min="11" max="11" width="3.42578125" style="62" customWidth="1"/>
    <col min="12" max="12" width="12.140625" style="62" customWidth="1"/>
    <col min="13" max="13" width="7.85546875" style="62" customWidth="1"/>
    <col min="14" max="14" width="1.42578125" style="62" customWidth="1"/>
    <col min="15" max="15" width="11.7109375" style="62" customWidth="1"/>
    <col min="16" max="16" width="2.5703125" style="62" customWidth="1"/>
    <col min="17" max="17" width="6.42578125" style="64" customWidth="1"/>
    <col min="18" max="18" width="4.85546875" style="64" customWidth="1"/>
    <col min="19" max="19" width="19.5703125" style="65" hidden="1" customWidth="1"/>
    <col min="20" max="20" width="19.42578125" style="65" hidden="1" customWidth="1"/>
    <col min="21" max="21" width="30" style="65" hidden="1" customWidth="1"/>
    <col min="22" max="23" width="16.7109375" style="65" hidden="1" customWidth="1"/>
    <col min="24" max="24" width="8.5703125" style="65" hidden="1" customWidth="1"/>
    <col min="25" max="25" width="7.28515625" style="65" hidden="1" customWidth="1"/>
    <col min="26" max="28" width="8.5703125" style="65" hidden="1" customWidth="1"/>
    <col min="29" max="29" width="8.5703125" style="62" hidden="1" customWidth="1"/>
    <col min="30" max="32" width="9.140625" style="62" hidden="1" customWidth="1"/>
    <col min="33" max="33" width="9.85546875" style="62" hidden="1" customWidth="1"/>
    <col min="34" max="35" width="9.140625" style="62" hidden="1" customWidth="1"/>
    <col min="36" max="16384" width="9.140625" style="62"/>
  </cols>
  <sheetData>
    <row r="1" spans="1:28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91"/>
      <c r="R1" s="103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1:28" ht="18.75" customHeight="1" x14ac:dyDescent="0.2">
      <c r="A2" s="79"/>
      <c r="B2" s="87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8"/>
      <c r="Q2" s="92"/>
      <c r="R2" s="105"/>
      <c r="S2" s="107" t="e">
        <f>VLOOKUP(T2,$S$9:$T$29,2,FALSE)</f>
        <v>#N/A</v>
      </c>
      <c r="T2" s="107" t="str">
        <f>Home!$B$7</f>
        <v>(None)</v>
      </c>
      <c r="U2" s="48" t="str">
        <f>"Selected LA- "&amp;T2</f>
        <v>Selected LA- (None)</v>
      </c>
    </row>
    <row r="3" spans="1:28" ht="18.7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  <c r="Q3" s="92"/>
      <c r="R3" s="105"/>
    </row>
    <row r="4" spans="1:28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92"/>
      <c r="R4" s="105"/>
      <c r="S4" s="154" t="s">
        <v>45</v>
      </c>
      <c r="T4" s="155">
        <v>0</v>
      </c>
      <c r="U4" s="156">
        <f>F30</f>
        <v>14</v>
      </c>
    </row>
    <row r="5" spans="1:28" s="63" customFormat="1" ht="15" customHeight="1" x14ac:dyDescent="0.2">
      <c r="A5" s="80"/>
      <c r="B5" s="387" t="s">
        <v>134</v>
      </c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81"/>
      <c r="Q5" s="93"/>
      <c r="R5" s="108"/>
      <c r="S5" s="154"/>
      <c r="T5" s="157">
        <v>20.5</v>
      </c>
      <c r="U5" s="158">
        <f>U4</f>
        <v>14</v>
      </c>
      <c r="V5" s="109"/>
      <c r="W5" s="109"/>
      <c r="X5" s="109"/>
      <c r="Y5" s="109"/>
      <c r="Z5" s="109"/>
      <c r="AA5" s="109"/>
      <c r="AB5" s="109"/>
    </row>
    <row r="6" spans="1:28" ht="25.5" customHeight="1" x14ac:dyDescent="0.2">
      <c r="A6" s="79"/>
      <c r="B6" s="372" t="s">
        <v>156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78"/>
      <c r="Q6" s="92"/>
      <c r="R6" s="105"/>
      <c r="S6" s="154" t="s">
        <v>46</v>
      </c>
      <c r="T6" s="155">
        <v>0</v>
      </c>
      <c r="U6" s="156">
        <f>F32</f>
        <v>15</v>
      </c>
    </row>
    <row r="7" spans="1:28" ht="15" customHeight="1" x14ac:dyDescent="0.2">
      <c r="A7" s="137"/>
      <c r="B7" s="67"/>
      <c r="C7" s="67"/>
      <c r="D7" s="199">
        <v>2013</v>
      </c>
      <c r="E7" s="199">
        <v>2014</v>
      </c>
      <c r="F7" s="200">
        <v>2015</v>
      </c>
      <c r="G7" s="201"/>
      <c r="H7" s="342" t="s">
        <v>29</v>
      </c>
      <c r="I7" s="342" t="s">
        <v>51</v>
      </c>
      <c r="J7" s="60"/>
      <c r="K7" s="60"/>
      <c r="L7" s="60"/>
      <c r="M7" s="40"/>
      <c r="N7" s="60"/>
      <c r="O7" s="60"/>
      <c r="P7" s="78"/>
      <c r="Q7" s="92"/>
      <c r="R7" s="105"/>
      <c r="S7" s="154"/>
      <c r="T7" s="155">
        <v>20.5</v>
      </c>
      <c r="U7" s="156">
        <f>U6</f>
        <v>15</v>
      </c>
    </row>
    <row r="8" spans="1:28" s="68" customFormat="1" ht="15" customHeight="1" x14ac:dyDescent="0.2">
      <c r="A8" s="82"/>
      <c r="B8" s="67"/>
      <c r="C8" s="67"/>
      <c r="D8" s="192"/>
      <c r="E8" s="192"/>
      <c r="F8" s="187"/>
      <c r="G8" s="191"/>
      <c r="H8" s="342"/>
      <c r="I8" s="342"/>
      <c r="J8" s="60"/>
      <c r="K8" s="60"/>
      <c r="L8" s="60"/>
      <c r="M8" s="40"/>
      <c r="N8" s="60"/>
      <c r="O8" s="60"/>
      <c r="P8" s="83"/>
      <c r="Q8" s="94"/>
      <c r="R8" s="111"/>
      <c r="V8" s="114"/>
      <c r="W8" s="114"/>
      <c r="X8" s="114"/>
      <c r="Y8" s="114"/>
      <c r="Z8" s="114"/>
      <c r="AA8" s="114"/>
      <c r="AB8" s="114"/>
    </row>
    <row r="9" spans="1:28" s="68" customFormat="1" ht="13.5" customHeight="1" x14ac:dyDescent="0.2">
      <c r="A9" s="82"/>
      <c r="B9" s="69" t="s">
        <v>0</v>
      </c>
      <c r="C9" s="67"/>
      <c r="D9" s="183">
        <v>13</v>
      </c>
      <c r="E9" s="183">
        <v>15</v>
      </c>
      <c r="F9" s="190">
        <v>14</v>
      </c>
      <c r="G9" s="188"/>
      <c r="H9" s="168"/>
      <c r="I9" s="203">
        <f>(F9-D9)/D9</f>
        <v>7.6923076923076927E-2</v>
      </c>
      <c r="J9" s="60"/>
      <c r="K9" s="60"/>
      <c r="L9" s="60"/>
      <c r="M9" s="40"/>
      <c r="N9" s="60"/>
      <c r="O9" s="60"/>
      <c r="P9" s="83"/>
      <c r="Q9" s="94"/>
      <c r="R9" s="111"/>
      <c r="S9" s="61" t="str">
        <f t="shared" ref="S9:S30" si="0">B9</f>
        <v>Bracknell Forest</v>
      </c>
      <c r="T9" s="115" t="b">
        <f>IF(S9=$T$2,F9)</f>
        <v>0</v>
      </c>
      <c r="X9" s="114"/>
      <c r="Y9" s="114"/>
      <c r="Z9" s="114"/>
      <c r="AA9" s="114"/>
      <c r="AB9" s="114"/>
    </row>
    <row r="10" spans="1:28" s="68" customFormat="1" ht="13.5" customHeight="1" x14ac:dyDescent="0.2">
      <c r="A10" s="82"/>
      <c r="B10" s="69" t="s">
        <v>22</v>
      </c>
      <c r="C10" s="67"/>
      <c r="D10" s="183">
        <v>9</v>
      </c>
      <c r="E10" s="183">
        <v>9</v>
      </c>
      <c r="F10" s="183">
        <v>12</v>
      </c>
      <c r="G10" s="188"/>
      <c r="H10" s="169"/>
      <c r="I10" s="204">
        <f t="shared" ref="I10:I32" si="1">(F10-D10)/D10</f>
        <v>0.33333333333333331</v>
      </c>
      <c r="J10" s="60"/>
      <c r="K10" s="60"/>
      <c r="L10" s="60"/>
      <c r="M10" s="40"/>
      <c r="N10" s="60"/>
      <c r="O10" s="60"/>
      <c r="P10" s="83"/>
      <c r="Q10" s="94"/>
      <c r="R10" s="111"/>
      <c r="S10" s="61" t="str">
        <f t="shared" si="0"/>
        <v>Brighton &amp; Hove</v>
      </c>
      <c r="T10" s="115" t="b">
        <f t="shared" ref="T10:T32" si="2">IF(S10=$T$2,F10)</f>
        <v>0</v>
      </c>
      <c r="X10" s="114"/>
      <c r="Y10" s="114"/>
      <c r="Z10" s="114"/>
      <c r="AA10" s="114"/>
      <c r="AB10" s="114"/>
    </row>
    <row r="11" spans="1:28" s="68" customFormat="1" ht="13.5" customHeight="1" x14ac:dyDescent="0.2">
      <c r="A11" s="82"/>
      <c r="B11" s="69" t="s">
        <v>8</v>
      </c>
      <c r="C11" s="67"/>
      <c r="D11" s="183">
        <v>11</v>
      </c>
      <c r="E11" s="183">
        <v>14</v>
      </c>
      <c r="F11" s="183">
        <v>13</v>
      </c>
      <c r="G11" s="188"/>
      <c r="H11" s="169"/>
      <c r="I11" s="204">
        <f t="shared" si="1"/>
        <v>0.18181818181818182</v>
      </c>
      <c r="J11" s="60"/>
      <c r="K11" s="60"/>
      <c r="L11" s="60"/>
      <c r="M11" s="40"/>
      <c r="N11" s="60"/>
      <c r="O11" s="60"/>
      <c r="P11" s="83"/>
      <c r="Q11" s="94"/>
      <c r="R11" s="111"/>
      <c r="S11" s="61" t="str">
        <f t="shared" si="0"/>
        <v>Buckinghamshire</v>
      </c>
      <c r="T11" s="115" t="b">
        <f t="shared" si="2"/>
        <v>0</v>
      </c>
      <c r="X11" s="114"/>
      <c r="Y11" s="114"/>
      <c r="Z11" s="114"/>
      <c r="AA11" s="114"/>
      <c r="AB11" s="114"/>
    </row>
    <row r="12" spans="1:28" s="68" customFormat="1" ht="13.5" customHeight="1" x14ac:dyDescent="0.2">
      <c r="A12" s="82"/>
      <c r="B12" s="69" t="s">
        <v>4</v>
      </c>
      <c r="C12" s="67"/>
      <c r="D12" s="183">
        <v>16</v>
      </c>
      <c r="E12" s="184">
        <v>14</v>
      </c>
      <c r="F12" s="183">
        <v>11</v>
      </c>
      <c r="G12" s="188"/>
      <c r="H12" s="169"/>
      <c r="I12" s="204">
        <f t="shared" si="1"/>
        <v>-0.3125</v>
      </c>
      <c r="J12" s="60"/>
      <c r="K12" s="60"/>
      <c r="L12" s="60"/>
      <c r="M12" s="40"/>
      <c r="N12" s="60"/>
      <c r="O12" s="60"/>
      <c r="P12" s="83"/>
      <c r="Q12" s="94"/>
      <c r="R12" s="111"/>
      <c r="S12" s="61" t="str">
        <f t="shared" si="0"/>
        <v>East Sussex</v>
      </c>
      <c r="T12" s="115" t="b">
        <f t="shared" si="2"/>
        <v>0</v>
      </c>
      <c r="X12" s="114"/>
      <c r="Y12" s="114"/>
      <c r="Z12" s="114"/>
      <c r="AA12" s="114"/>
      <c r="AB12" s="114"/>
    </row>
    <row r="13" spans="1:28" s="68" customFormat="1" ht="13.5" customHeight="1" x14ac:dyDescent="0.2">
      <c r="A13" s="82"/>
      <c r="B13" s="69" t="s">
        <v>6</v>
      </c>
      <c r="C13" s="67"/>
      <c r="D13" s="183">
        <v>26</v>
      </c>
      <c r="E13" s="183">
        <v>22</v>
      </c>
      <c r="F13" s="183">
        <v>20</v>
      </c>
      <c r="G13" s="188"/>
      <c r="H13" s="169"/>
      <c r="I13" s="204">
        <f t="shared" si="1"/>
        <v>-0.23076923076923078</v>
      </c>
      <c r="J13" s="60"/>
      <c r="K13" s="60"/>
      <c r="L13" s="60"/>
      <c r="M13" s="40"/>
      <c r="N13" s="60"/>
      <c r="O13" s="60"/>
      <c r="P13" s="83"/>
      <c r="Q13" s="94"/>
      <c r="R13" s="111"/>
      <c r="S13" s="61" t="str">
        <f t="shared" si="0"/>
        <v>Hampshire</v>
      </c>
      <c r="T13" s="115" t="b">
        <f t="shared" si="2"/>
        <v>0</v>
      </c>
      <c r="V13" s="114"/>
      <c r="W13" s="114"/>
      <c r="X13" s="114"/>
      <c r="Y13" s="114"/>
      <c r="Z13" s="114"/>
      <c r="AA13" s="114"/>
      <c r="AB13" s="114"/>
    </row>
    <row r="14" spans="1:28" s="68" customFormat="1" ht="13.5" customHeight="1" x14ac:dyDescent="0.2">
      <c r="A14" s="82"/>
      <c r="B14" s="69" t="s">
        <v>1</v>
      </c>
      <c r="C14" s="67"/>
      <c r="D14" s="183">
        <v>23</v>
      </c>
      <c r="E14" s="183">
        <v>18</v>
      </c>
      <c r="F14" s="183">
        <v>15</v>
      </c>
      <c r="G14" s="188"/>
      <c r="H14" s="169"/>
      <c r="I14" s="204">
        <f t="shared" si="1"/>
        <v>-0.34782608695652173</v>
      </c>
      <c r="J14" s="60"/>
      <c r="K14" s="60"/>
      <c r="L14" s="60"/>
      <c r="M14" s="40"/>
      <c r="N14" s="60"/>
      <c r="O14" s="60"/>
      <c r="P14" s="83"/>
      <c r="Q14" s="94"/>
      <c r="R14" s="111"/>
      <c r="S14" s="61" t="str">
        <f t="shared" si="0"/>
        <v>Isle of Wight</v>
      </c>
      <c r="T14" s="115" t="b">
        <f t="shared" si="2"/>
        <v>0</v>
      </c>
      <c r="V14" s="114"/>
      <c r="W14" s="114"/>
      <c r="X14" s="114"/>
      <c r="Y14" s="114"/>
      <c r="Z14" s="114"/>
      <c r="AA14" s="114"/>
      <c r="AB14" s="114"/>
    </row>
    <row r="15" spans="1:28" s="68" customFormat="1" ht="13.5" customHeight="1" x14ac:dyDescent="0.2">
      <c r="A15" s="82"/>
      <c r="B15" s="69" t="s">
        <v>9</v>
      </c>
      <c r="C15" s="67"/>
      <c r="D15" s="183">
        <v>17</v>
      </c>
      <c r="E15" s="183">
        <v>19</v>
      </c>
      <c r="F15" s="183">
        <v>18</v>
      </c>
      <c r="G15" s="188"/>
      <c r="H15" s="169"/>
      <c r="I15" s="204">
        <f t="shared" si="1"/>
        <v>5.8823529411764705E-2</v>
      </c>
      <c r="J15" s="60"/>
      <c r="K15" s="60"/>
      <c r="L15" s="60"/>
      <c r="M15" s="40"/>
      <c r="N15" s="60"/>
      <c r="O15" s="60"/>
      <c r="P15" s="83"/>
      <c r="Q15" s="94"/>
      <c r="R15" s="111"/>
      <c r="S15" s="61" t="str">
        <f t="shared" si="0"/>
        <v>Kent</v>
      </c>
      <c r="T15" s="115" t="b">
        <f t="shared" si="2"/>
        <v>0</v>
      </c>
      <c r="V15" s="114"/>
      <c r="W15" s="114"/>
      <c r="X15" s="114"/>
      <c r="Y15" s="114"/>
      <c r="Z15" s="114"/>
      <c r="AA15" s="114"/>
      <c r="AB15" s="114"/>
    </row>
    <row r="16" spans="1:28" s="68" customFormat="1" ht="13.5" customHeight="1" x14ac:dyDescent="0.2">
      <c r="A16" s="82"/>
      <c r="B16" s="69" t="s">
        <v>2</v>
      </c>
      <c r="C16" s="67"/>
      <c r="D16" s="183">
        <v>16</v>
      </c>
      <c r="E16" s="183">
        <v>21</v>
      </c>
      <c r="F16" s="183">
        <v>18</v>
      </c>
      <c r="G16" s="188"/>
      <c r="H16" s="169"/>
      <c r="I16" s="204">
        <f t="shared" si="1"/>
        <v>0.125</v>
      </c>
      <c r="J16" s="60"/>
      <c r="K16" s="60"/>
      <c r="L16" s="60"/>
      <c r="M16" s="40"/>
      <c r="N16" s="60"/>
      <c r="O16" s="60"/>
      <c r="P16" s="83"/>
      <c r="Q16" s="94"/>
      <c r="R16" s="111"/>
      <c r="S16" s="61" t="str">
        <f t="shared" si="0"/>
        <v>Medway</v>
      </c>
      <c r="T16" s="115" t="b">
        <f t="shared" si="2"/>
        <v>0</v>
      </c>
      <c r="V16" s="114"/>
      <c r="W16" s="114"/>
      <c r="X16" s="114"/>
      <c r="Y16" s="114"/>
      <c r="Z16" s="114"/>
      <c r="AA16" s="114"/>
      <c r="AB16" s="114"/>
    </row>
    <row r="17" spans="1:28" s="68" customFormat="1" ht="13.5" customHeight="1" x14ac:dyDescent="0.2">
      <c r="A17" s="82"/>
      <c r="B17" s="69" t="s">
        <v>10</v>
      </c>
      <c r="C17" s="67"/>
      <c r="D17" s="183">
        <v>12</v>
      </c>
      <c r="E17" s="183">
        <v>12</v>
      </c>
      <c r="F17" s="183">
        <v>13</v>
      </c>
      <c r="G17" s="188"/>
      <c r="H17" s="169"/>
      <c r="I17" s="204">
        <f t="shared" si="1"/>
        <v>8.3333333333333329E-2</v>
      </c>
      <c r="J17" s="60"/>
      <c r="K17" s="60"/>
      <c r="L17" s="60"/>
      <c r="M17" s="40"/>
      <c r="N17" s="60"/>
      <c r="O17" s="60"/>
      <c r="P17" s="83"/>
      <c r="Q17" s="94"/>
      <c r="R17" s="111"/>
      <c r="S17" s="61" t="str">
        <f t="shared" si="0"/>
        <v>Milton Keynes</v>
      </c>
      <c r="T17" s="115" t="b">
        <f t="shared" si="2"/>
        <v>0</v>
      </c>
      <c r="V17" s="114"/>
      <c r="W17" s="114"/>
      <c r="X17" s="114"/>
      <c r="Y17" s="114"/>
      <c r="Z17" s="114"/>
      <c r="AA17" s="114"/>
      <c r="AB17" s="114"/>
    </row>
    <row r="18" spans="1:28" s="68" customFormat="1" ht="13.5" customHeight="1" x14ac:dyDescent="0.2">
      <c r="A18" s="82"/>
      <c r="B18" s="69" t="s">
        <v>11</v>
      </c>
      <c r="C18" s="67"/>
      <c r="D18" s="183">
        <v>18</v>
      </c>
      <c r="E18" s="183">
        <v>26</v>
      </c>
      <c r="F18" s="183">
        <v>14</v>
      </c>
      <c r="G18" s="188"/>
      <c r="H18" s="169"/>
      <c r="I18" s="204">
        <f t="shared" si="1"/>
        <v>-0.22222222222222221</v>
      </c>
      <c r="J18" s="60"/>
      <c r="K18" s="60"/>
      <c r="L18" s="60"/>
      <c r="M18" s="40"/>
      <c r="N18" s="60"/>
      <c r="O18" s="60"/>
      <c r="P18" s="83"/>
      <c r="Q18" s="94"/>
      <c r="R18" s="111"/>
      <c r="S18" s="61" t="str">
        <f t="shared" si="0"/>
        <v>Oxfordshire</v>
      </c>
      <c r="T18" s="115" t="b">
        <f t="shared" si="2"/>
        <v>0</v>
      </c>
      <c r="V18" s="114"/>
      <c r="W18" s="114"/>
      <c r="X18" s="114"/>
      <c r="Y18" s="114"/>
      <c r="Z18" s="114"/>
      <c r="AA18" s="114"/>
      <c r="AB18" s="114"/>
    </row>
    <row r="19" spans="1:28" s="68" customFormat="1" ht="13.5" customHeight="1" x14ac:dyDescent="0.2">
      <c r="A19" s="82"/>
      <c r="B19" s="69" t="s">
        <v>12</v>
      </c>
      <c r="C19" s="67"/>
      <c r="D19" s="183">
        <v>8</v>
      </c>
      <c r="E19" s="183">
        <v>10</v>
      </c>
      <c r="F19" s="183">
        <v>9</v>
      </c>
      <c r="G19" s="188"/>
      <c r="H19" s="169"/>
      <c r="I19" s="204">
        <f t="shared" si="1"/>
        <v>0.125</v>
      </c>
      <c r="J19" s="60"/>
      <c r="K19" s="60"/>
      <c r="L19" s="60"/>
      <c r="M19" s="40"/>
      <c r="N19" s="60"/>
      <c r="O19" s="60"/>
      <c r="P19" s="83"/>
      <c r="Q19" s="94"/>
      <c r="R19" s="111"/>
      <c r="S19" s="61" t="str">
        <f t="shared" si="0"/>
        <v>Portsmouth</v>
      </c>
      <c r="T19" s="115" t="b">
        <f t="shared" si="2"/>
        <v>0</v>
      </c>
      <c r="V19" s="114"/>
      <c r="W19" s="114"/>
      <c r="X19" s="114"/>
      <c r="Y19" s="114"/>
      <c r="Z19" s="114"/>
      <c r="AA19" s="114"/>
      <c r="AB19" s="114"/>
    </row>
    <row r="20" spans="1:28" s="68" customFormat="1" ht="13.5" customHeight="1" x14ac:dyDescent="0.2">
      <c r="A20" s="82"/>
      <c r="B20" s="69" t="s">
        <v>3</v>
      </c>
      <c r="C20" s="67"/>
      <c r="D20" s="183">
        <v>13</v>
      </c>
      <c r="E20" s="183">
        <v>25</v>
      </c>
      <c r="F20" s="183">
        <v>15</v>
      </c>
      <c r="G20" s="188"/>
      <c r="H20" s="169"/>
      <c r="I20" s="204">
        <f t="shared" si="1"/>
        <v>0.15384615384615385</v>
      </c>
      <c r="J20" s="60"/>
      <c r="K20" s="60"/>
      <c r="L20" s="60"/>
      <c r="M20" s="40"/>
      <c r="N20" s="60"/>
      <c r="O20" s="60"/>
      <c r="P20" s="83"/>
      <c r="Q20" s="94"/>
      <c r="R20" s="111"/>
      <c r="S20" s="61" t="str">
        <f t="shared" si="0"/>
        <v>Reading</v>
      </c>
      <c r="T20" s="115" t="b">
        <f t="shared" si="2"/>
        <v>0</v>
      </c>
      <c r="V20" s="114"/>
      <c r="W20" s="114"/>
      <c r="X20" s="114"/>
      <c r="Y20" s="114"/>
      <c r="Z20" s="114"/>
      <c r="AA20" s="114"/>
      <c r="AB20" s="114"/>
    </row>
    <row r="21" spans="1:28" s="68" customFormat="1" ht="13.5" customHeight="1" x14ac:dyDescent="0.2">
      <c r="A21" s="82"/>
      <c r="B21" s="69" t="s">
        <v>13</v>
      </c>
      <c r="C21" s="67"/>
      <c r="D21" s="183">
        <v>31</v>
      </c>
      <c r="E21" s="183">
        <v>26</v>
      </c>
      <c r="F21" s="183">
        <v>19</v>
      </c>
      <c r="G21" s="188"/>
      <c r="H21" s="169"/>
      <c r="I21" s="204">
        <f t="shared" si="1"/>
        <v>-0.38709677419354838</v>
      </c>
      <c r="J21" s="60"/>
      <c r="K21" s="60"/>
      <c r="L21" s="60"/>
      <c r="M21" s="40"/>
      <c r="N21" s="60"/>
      <c r="O21" s="60"/>
      <c r="P21" s="83"/>
      <c r="Q21" s="94"/>
      <c r="R21" s="111"/>
      <c r="S21" s="61" t="str">
        <f t="shared" si="0"/>
        <v>Slough</v>
      </c>
      <c r="T21" s="115" t="b">
        <f t="shared" si="2"/>
        <v>0</v>
      </c>
      <c r="V21" s="114"/>
      <c r="W21" s="114"/>
      <c r="X21" s="114"/>
      <c r="Y21" s="114"/>
      <c r="Z21" s="114"/>
      <c r="AA21" s="114"/>
      <c r="AB21" s="114"/>
    </row>
    <row r="22" spans="1:28" s="68" customFormat="1" ht="13.5" customHeight="1" x14ac:dyDescent="0.2">
      <c r="A22" s="82"/>
      <c r="B22" s="69" t="s">
        <v>28</v>
      </c>
      <c r="C22" s="67"/>
      <c r="D22" s="183">
        <v>19</v>
      </c>
      <c r="E22" s="183">
        <v>22</v>
      </c>
      <c r="F22" s="183">
        <v>22</v>
      </c>
      <c r="G22" s="188"/>
      <c r="H22" s="169"/>
      <c r="I22" s="204">
        <f t="shared" si="1"/>
        <v>0.15789473684210525</v>
      </c>
      <c r="J22" s="60"/>
      <c r="K22" s="60"/>
      <c r="L22" s="60"/>
      <c r="M22" s="40"/>
      <c r="N22" s="60"/>
      <c r="O22" s="60"/>
      <c r="P22" s="83"/>
      <c r="Q22" s="94"/>
      <c r="R22" s="111"/>
      <c r="S22" s="61" t="str">
        <f t="shared" si="0"/>
        <v>Somerset</v>
      </c>
      <c r="T22" s="115" t="b">
        <f t="shared" si="2"/>
        <v>0</v>
      </c>
      <c r="V22" s="114"/>
      <c r="W22" s="114"/>
      <c r="X22" s="114"/>
      <c r="Y22" s="114"/>
      <c r="Z22" s="114"/>
      <c r="AA22" s="114"/>
      <c r="AB22" s="114"/>
    </row>
    <row r="23" spans="1:28" s="68" customFormat="1" ht="13.5" customHeight="1" x14ac:dyDescent="0.2">
      <c r="A23" s="82"/>
      <c r="B23" s="69" t="s">
        <v>14</v>
      </c>
      <c r="C23" s="67"/>
      <c r="D23" s="183">
        <v>13</v>
      </c>
      <c r="E23" s="183">
        <v>12</v>
      </c>
      <c r="F23" s="183">
        <v>8</v>
      </c>
      <c r="G23" s="188"/>
      <c r="H23" s="170"/>
      <c r="I23" s="204">
        <f t="shared" si="1"/>
        <v>-0.38461538461538464</v>
      </c>
      <c r="J23" s="60"/>
      <c r="K23" s="60"/>
      <c r="L23" s="60"/>
      <c r="M23" s="40"/>
      <c r="N23" s="60"/>
      <c r="O23" s="60"/>
      <c r="P23" s="83"/>
      <c r="Q23" s="94"/>
      <c r="R23" s="111"/>
      <c r="S23" s="61" t="str">
        <f t="shared" si="0"/>
        <v>Southampton</v>
      </c>
      <c r="T23" s="115" t="b">
        <f t="shared" si="2"/>
        <v>0</v>
      </c>
      <c r="V23" s="114"/>
      <c r="W23" s="114"/>
      <c r="X23" s="114"/>
      <c r="Y23" s="114"/>
      <c r="Z23" s="114"/>
      <c r="AA23" s="114"/>
      <c r="AB23" s="114"/>
    </row>
    <row r="24" spans="1:28" s="68" customFormat="1" ht="13.5" customHeight="1" x14ac:dyDescent="0.2">
      <c r="A24" s="82"/>
      <c r="B24" s="69" t="s">
        <v>7</v>
      </c>
      <c r="C24" s="67"/>
      <c r="D24" s="183">
        <v>18</v>
      </c>
      <c r="E24" s="183">
        <v>12</v>
      </c>
      <c r="F24" s="183">
        <v>13</v>
      </c>
      <c r="G24" s="188"/>
      <c r="H24" s="170"/>
      <c r="I24" s="204">
        <f t="shared" si="1"/>
        <v>-0.27777777777777779</v>
      </c>
      <c r="J24" s="60"/>
      <c r="K24" s="60"/>
      <c r="L24" s="60"/>
      <c r="M24" s="40"/>
      <c r="N24" s="60"/>
      <c r="O24" s="60"/>
      <c r="P24" s="83"/>
      <c r="Q24" s="94"/>
      <c r="R24" s="111"/>
      <c r="S24" s="61" t="str">
        <f t="shared" si="0"/>
        <v>Surrey</v>
      </c>
      <c r="T24" s="115" t="b">
        <f t="shared" si="2"/>
        <v>0</v>
      </c>
      <c r="V24" s="114"/>
      <c r="W24" s="114"/>
      <c r="X24" s="114"/>
      <c r="Y24" s="114"/>
      <c r="Z24" s="114"/>
      <c r="AA24" s="114"/>
      <c r="AB24" s="114"/>
    </row>
    <row r="25" spans="1:28" s="68" customFormat="1" ht="13.5" customHeight="1" x14ac:dyDescent="0.2">
      <c r="A25" s="177"/>
      <c r="B25" s="69" t="s">
        <v>52</v>
      </c>
      <c r="C25" s="67"/>
      <c r="D25" s="183">
        <v>16</v>
      </c>
      <c r="E25" s="183">
        <v>16</v>
      </c>
      <c r="F25" s="183">
        <v>20</v>
      </c>
      <c r="G25" s="188"/>
      <c r="H25" s="170"/>
      <c r="I25" s="204">
        <f t="shared" si="1"/>
        <v>0.25</v>
      </c>
      <c r="J25" s="60"/>
      <c r="K25" s="60"/>
      <c r="L25" s="60"/>
      <c r="M25" s="40"/>
      <c r="N25" s="60"/>
      <c r="O25" s="60"/>
      <c r="P25" s="83"/>
      <c r="Q25" s="94"/>
      <c r="R25" s="111"/>
      <c r="S25" s="61" t="str">
        <f t="shared" si="0"/>
        <v>Swindon</v>
      </c>
      <c r="T25" s="115" t="b">
        <f t="shared" si="2"/>
        <v>0</v>
      </c>
      <c r="V25" s="114"/>
      <c r="W25" s="114"/>
      <c r="X25" s="114"/>
      <c r="Y25" s="114"/>
      <c r="Z25" s="114"/>
      <c r="AA25" s="114"/>
      <c r="AB25" s="114"/>
    </row>
    <row r="26" spans="1:28" s="68" customFormat="1" ht="13.5" customHeight="1" x14ac:dyDescent="0.2">
      <c r="A26" s="82"/>
      <c r="B26" s="69" t="s">
        <v>15</v>
      </c>
      <c r="C26" s="67"/>
      <c r="D26" s="183">
        <v>12</v>
      </c>
      <c r="E26" s="184">
        <v>15</v>
      </c>
      <c r="F26" s="183">
        <v>13</v>
      </c>
      <c r="G26" s="188"/>
      <c r="H26" s="170"/>
      <c r="I26" s="204">
        <f t="shared" si="1"/>
        <v>8.3333333333333329E-2</v>
      </c>
      <c r="J26" s="60"/>
      <c r="K26" s="60"/>
      <c r="L26" s="60"/>
      <c r="M26" s="40"/>
      <c r="N26" s="60"/>
      <c r="O26" s="60"/>
      <c r="P26" s="83"/>
      <c r="Q26" s="94"/>
      <c r="R26" s="111"/>
      <c r="S26" s="61" t="str">
        <f t="shared" si="0"/>
        <v>West Berkshire</v>
      </c>
      <c r="T26" s="115" t="b">
        <f t="shared" si="2"/>
        <v>0</v>
      </c>
      <c r="V26" s="114"/>
      <c r="W26" s="114"/>
      <c r="X26" s="114"/>
      <c r="Y26" s="114"/>
      <c r="Z26" s="114"/>
      <c r="AA26" s="114"/>
      <c r="AB26" s="114"/>
    </row>
    <row r="27" spans="1:28" s="68" customFormat="1" ht="13.5" customHeight="1" x14ac:dyDescent="0.2">
      <c r="A27" s="82"/>
      <c r="B27" s="69" t="s">
        <v>5</v>
      </c>
      <c r="C27" s="67"/>
      <c r="D27" s="183">
        <v>15</v>
      </c>
      <c r="E27" s="184">
        <v>16</v>
      </c>
      <c r="F27" s="183">
        <v>13</v>
      </c>
      <c r="G27" s="188"/>
      <c r="H27" s="170"/>
      <c r="I27" s="204">
        <f t="shared" si="1"/>
        <v>-0.13333333333333333</v>
      </c>
      <c r="J27" s="60"/>
      <c r="K27" s="60"/>
      <c r="L27" s="60"/>
      <c r="M27" s="40"/>
      <c r="N27" s="60"/>
      <c r="O27" s="60"/>
      <c r="P27" s="83"/>
      <c r="Q27" s="94"/>
      <c r="R27" s="111"/>
      <c r="S27" s="61" t="str">
        <f t="shared" si="0"/>
        <v>West Sussex</v>
      </c>
      <c r="T27" s="115" t="b">
        <f t="shared" si="2"/>
        <v>0</v>
      </c>
      <c r="V27" s="114"/>
      <c r="W27" s="114"/>
      <c r="X27" s="114"/>
      <c r="Y27" s="114"/>
      <c r="Z27" s="114"/>
      <c r="AA27" s="114"/>
      <c r="AB27" s="114"/>
    </row>
    <row r="28" spans="1:28" s="68" customFormat="1" ht="13.5" customHeight="1" x14ac:dyDescent="0.2">
      <c r="A28" s="82"/>
      <c r="B28" s="69" t="s">
        <v>21</v>
      </c>
      <c r="C28" s="67"/>
      <c r="D28" s="184">
        <v>15</v>
      </c>
      <c r="E28" s="183">
        <v>29</v>
      </c>
      <c r="F28" s="183">
        <v>15</v>
      </c>
      <c r="G28" s="188"/>
      <c r="H28" s="170"/>
      <c r="I28" s="204">
        <f t="shared" si="1"/>
        <v>0</v>
      </c>
      <c r="J28" s="60"/>
      <c r="K28" s="60"/>
      <c r="L28" s="60"/>
      <c r="M28" s="40"/>
      <c r="N28" s="60"/>
      <c r="O28" s="60"/>
      <c r="P28" s="83"/>
      <c r="Q28" s="94"/>
      <c r="R28" s="111"/>
      <c r="S28" s="61" t="str">
        <f t="shared" si="0"/>
        <v>Windsor &amp; Maidenhead</v>
      </c>
      <c r="T28" s="115" t="b">
        <f t="shared" si="2"/>
        <v>0</v>
      </c>
      <c r="V28" s="114"/>
      <c r="W28" s="114"/>
      <c r="X28" s="114"/>
      <c r="Y28" s="114"/>
      <c r="Z28" s="114"/>
      <c r="AA28" s="114"/>
      <c r="AB28" s="114"/>
    </row>
    <row r="29" spans="1:28" s="68" customFormat="1" ht="13.5" customHeight="1" x14ac:dyDescent="0.2">
      <c r="A29" s="82"/>
      <c r="B29" s="69" t="s">
        <v>16</v>
      </c>
      <c r="C29" s="67"/>
      <c r="D29" s="184">
        <v>12</v>
      </c>
      <c r="E29" s="183">
        <v>11</v>
      </c>
      <c r="F29" s="183">
        <v>9</v>
      </c>
      <c r="G29" s="188"/>
      <c r="H29" s="170"/>
      <c r="I29" s="204">
        <f t="shared" si="1"/>
        <v>-0.25</v>
      </c>
      <c r="J29" s="60"/>
      <c r="K29" s="60"/>
      <c r="L29" s="60"/>
      <c r="M29" s="40"/>
      <c r="N29" s="60"/>
      <c r="O29" s="60"/>
      <c r="P29" s="83"/>
      <c r="Q29" s="94"/>
      <c r="R29" s="111"/>
      <c r="S29" s="61" t="str">
        <f t="shared" si="0"/>
        <v>Wokingham</v>
      </c>
      <c r="T29" s="115" t="b">
        <f t="shared" si="2"/>
        <v>0</v>
      </c>
      <c r="V29" s="114"/>
      <c r="W29" s="114"/>
      <c r="X29" s="114"/>
      <c r="Y29" s="114"/>
      <c r="Z29" s="114"/>
      <c r="AA29" s="114"/>
      <c r="AB29" s="114"/>
    </row>
    <row r="30" spans="1:28" s="68" customFormat="1" ht="13.5" customHeight="1" x14ac:dyDescent="0.2">
      <c r="A30" s="82"/>
      <c r="B30" s="88" t="s">
        <v>23</v>
      </c>
      <c r="C30" s="67"/>
      <c r="D30" s="185">
        <v>16</v>
      </c>
      <c r="E30" s="185">
        <v>16</v>
      </c>
      <c r="F30" s="185">
        <v>14</v>
      </c>
      <c r="G30" s="188"/>
      <c r="H30" s="170"/>
      <c r="I30" s="205">
        <f t="shared" si="1"/>
        <v>-0.125</v>
      </c>
      <c r="J30" s="60"/>
      <c r="K30" s="60"/>
      <c r="L30" s="60"/>
      <c r="M30" s="40"/>
      <c r="N30" s="60"/>
      <c r="O30" s="60"/>
      <c r="P30" s="83"/>
      <c r="Q30" s="94"/>
      <c r="R30" s="111"/>
      <c r="S30" s="61" t="str">
        <f t="shared" si="0"/>
        <v>South East</v>
      </c>
      <c r="T30" s="115" t="b">
        <f t="shared" si="2"/>
        <v>0</v>
      </c>
      <c r="V30" s="114"/>
      <c r="W30" s="114"/>
      <c r="X30" s="114"/>
      <c r="Y30" s="114"/>
      <c r="Z30" s="114"/>
      <c r="AA30" s="114"/>
      <c r="AB30" s="114"/>
    </row>
    <row r="31" spans="1:28" s="68" customFormat="1" ht="13.5" customHeight="1" x14ac:dyDescent="0.2">
      <c r="A31" s="177"/>
      <c r="B31" s="193" t="s">
        <v>54</v>
      </c>
      <c r="C31" s="67"/>
      <c r="D31" s="194">
        <v>17</v>
      </c>
      <c r="E31" s="194">
        <v>16</v>
      </c>
      <c r="F31" s="194">
        <v>16</v>
      </c>
      <c r="G31" s="188"/>
      <c r="H31" s="170"/>
      <c r="I31" s="206">
        <f t="shared" si="1"/>
        <v>-5.8823529411764705E-2</v>
      </c>
      <c r="J31" s="60"/>
      <c r="K31" s="60"/>
      <c r="L31" s="60"/>
      <c r="M31" s="40"/>
      <c r="N31" s="60"/>
      <c r="O31" s="60"/>
      <c r="P31" s="83"/>
      <c r="Q31" s="94"/>
      <c r="R31" s="111"/>
      <c r="S31" s="61" t="str">
        <f t="shared" ref="S31:S32" si="3">B31</f>
        <v>South West</v>
      </c>
      <c r="T31" s="115" t="b">
        <f t="shared" si="2"/>
        <v>0</v>
      </c>
      <c r="V31" s="114"/>
      <c r="W31" s="114"/>
      <c r="X31" s="114"/>
      <c r="Y31" s="114"/>
      <c r="Z31" s="114"/>
      <c r="AA31" s="114"/>
      <c r="AB31" s="114"/>
    </row>
    <row r="32" spans="1:28" s="65" customFormat="1" ht="15" customHeight="1" x14ac:dyDescent="0.2">
      <c r="A32" s="79"/>
      <c r="B32" s="147" t="s">
        <v>42</v>
      </c>
      <c r="C32" s="58"/>
      <c r="D32" s="186">
        <v>17</v>
      </c>
      <c r="E32" s="186">
        <v>16</v>
      </c>
      <c r="F32" s="186">
        <v>15</v>
      </c>
      <c r="G32" s="189"/>
      <c r="H32" s="170"/>
      <c r="I32" s="207">
        <f t="shared" si="1"/>
        <v>-0.11764705882352941</v>
      </c>
      <c r="J32" s="58"/>
      <c r="K32" s="58"/>
      <c r="L32" s="58"/>
      <c r="M32" s="40"/>
      <c r="N32" s="60"/>
      <c r="O32" s="60"/>
      <c r="P32" s="78"/>
      <c r="Q32" s="92"/>
      <c r="R32" s="105"/>
      <c r="S32" s="61" t="str">
        <f t="shared" si="3"/>
        <v>England</v>
      </c>
      <c r="T32" s="115" t="b">
        <f t="shared" si="2"/>
        <v>0</v>
      </c>
      <c r="V32" s="114"/>
      <c r="W32" s="114"/>
      <c r="X32" s="114"/>
      <c r="Y32" s="114"/>
      <c r="Z32" s="114"/>
      <c r="AA32" s="114"/>
      <c r="AB32" s="114"/>
    </row>
    <row r="33" spans="1:28" s="65" customFormat="1" ht="32.25" customHeight="1" x14ac:dyDescent="0.2">
      <c r="A33" s="79"/>
      <c r="B33" s="145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78"/>
      <c r="Q33" s="92"/>
      <c r="R33" s="105"/>
      <c r="S33" s="65" t="str">
        <f>T2</f>
        <v>(None)</v>
      </c>
      <c r="T33" s="65" t="e">
        <f>VLOOKUP($S33,$B$9:$F$32,3,FALSE)</f>
        <v>#N/A</v>
      </c>
      <c r="U33" s="65" t="e">
        <f>VLOOKUP($S33,$B$9:$F$32,4,FALSE)</f>
        <v>#N/A</v>
      </c>
      <c r="V33" s="65" t="e">
        <f>VLOOKUP($S33,$B$9:$F$32,5,FALSE)</f>
        <v>#N/A</v>
      </c>
      <c r="W33" s="114"/>
      <c r="X33" s="114"/>
      <c r="Y33" s="114"/>
      <c r="Z33" s="114"/>
      <c r="AA33" s="114"/>
      <c r="AB33" s="114"/>
    </row>
    <row r="34" spans="1:28" s="65" customFormat="1" ht="7.5" customHeight="1" x14ac:dyDescent="0.2">
      <c r="A34" s="79"/>
      <c r="B34" s="44"/>
      <c r="C34" s="44"/>
      <c r="D34" s="43"/>
      <c r="E34" s="43"/>
      <c r="F34" s="43"/>
      <c r="G34" s="43"/>
      <c r="H34" s="45"/>
      <c r="I34" s="45"/>
      <c r="J34" s="45"/>
      <c r="K34" s="45"/>
      <c r="L34" s="45"/>
      <c r="M34" s="45"/>
      <c r="N34" s="45"/>
      <c r="O34" s="46"/>
      <c r="P34" s="78"/>
      <c r="Q34" s="92"/>
      <c r="R34" s="105"/>
      <c r="V34" s="114"/>
      <c r="W34" s="114"/>
      <c r="X34" s="114"/>
      <c r="Y34" s="114"/>
      <c r="Z34" s="114"/>
      <c r="AA34" s="114"/>
      <c r="AB34" s="114"/>
    </row>
    <row r="35" spans="1:28" s="65" customFormat="1" ht="15" customHeight="1" x14ac:dyDescent="0.2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6"/>
      <c r="Q35" s="92"/>
      <c r="R35" s="105"/>
      <c r="V35" s="114"/>
      <c r="W35" s="114"/>
      <c r="X35" s="114"/>
      <c r="Y35" s="114"/>
      <c r="Z35" s="114"/>
      <c r="AA35" s="114"/>
      <c r="AB35" s="114"/>
    </row>
    <row r="36" spans="1:28" s="65" customFormat="1" ht="11.25" customHeight="1" x14ac:dyDescent="0.2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9"/>
      <c r="Q36" s="92"/>
      <c r="R36" s="105"/>
      <c r="T36" s="110"/>
      <c r="V36" s="114"/>
      <c r="W36" s="114"/>
      <c r="X36" s="114"/>
      <c r="Y36" s="114"/>
      <c r="Z36" s="114"/>
      <c r="AA36" s="114"/>
      <c r="AB36" s="114"/>
    </row>
    <row r="37" spans="1:28" s="65" customFormat="1" ht="13.5" customHeigh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92"/>
      <c r="R37" s="159"/>
      <c r="S37" s="112"/>
      <c r="T37" s="112"/>
      <c r="U37" s="112"/>
      <c r="V37" s="114"/>
      <c r="W37" s="114"/>
      <c r="X37" s="114"/>
      <c r="Y37" s="114"/>
      <c r="Z37" s="114"/>
      <c r="AA37" s="114"/>
      <c r="AB37" s="114"/>
    </row>
    <row r="38" spans="1:28" s="65" customFormat="1" ht="15" customHeight="1" x14ac:dyDescent="0.25">
      <c r="A38" s="77"/>
      <c r="B38" s="144" t="s">
        <v>135</v>
      </c>
      <c r="C38" s="60"/>
      <c r="D38" s="60"/>
      <c r="E38" s="60"/>
      <c r="F38" s="60"/>
      <c r="G38" s="38"/>
      <c r="H38" s="38"/>
      <c r="I38" s="38"/>
      <c r="J38" s="38"/>
      <c r="K38" s="38"/>
      <c r="L38" s="38"/>
      <c r="M38" s="38"/>
      <c r="N38" s="38"/>
      <c r="O38" s="38"/>
      <c r="P38" s="78"/>
      <c r="Q38" s="92"/>
      <c r="R38" s="105"/>
      <c r="S38" s="112"/>
      <c r="T38" s="112"/>
      <c r="U38" s="112"/>
      <c r="V38" s="114"/>
      <c r="W38" s="114"/>
    </row>
    <row r="39" spans="1:28" s="65" customFormat="1" ht="25.5" customHeight="1" x14ac:dyDescent="0.2">
      <c r="A39" s="79"/>
      <c r="B39" s="372" t="s">
        <v>156</v>
      </c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78"/>
      <c r="Q39" s="92"/>
      <c r="R39" s="105"/>
      <c r="S39" s="112"/>
      <c r="T39" s="112"/>
      <c r="U39" s="112"/>
      <c r="V39" s="114"/>
      <c r="W39" s="114"/>
    </row>
    <row r="40" spans="1:28" s="65" customFormat="1" ht="36" customHeight="1" x14ac:dyDescent="0.2">
      <c r="A40" s="79"/>
      <c r="B40" s="67"/>
      <c r="C40" s="67"/>
      <c r="D40" s="67"/>
      <c r="E40" s="67"/>
      <c r="F40" s="67"/>
      <c r="I40" s="38"/>
      <c r="J40" s="38"/>
      <c r="K40" s="38"/>
      <c r="L40" s="38"/>
      <c r="M40" s="38"/>
      <c r="N40" s="38"/>
      <c r="O40" s="38"/>
      <c r="P40" s="78"/>
      <c r="Q40" s="92"/>
      <c r="R40" s="105"/>
      <c r="S40" s="112"/>
      <c r="T40" s="112"/>
      <c r="U40" s="112"/>
      <c r="V40" s="114"/>
      <c r="W40" s="114"/>
    </row>
    <row r="41" spans="1:28" s="63" customFormat="1" ht="13.5" customHeight="1" x14ac:dyDescent="0.2">
      <c r="A41" s="80"/>
      <c r="B41" s="67"/>
      <c r="C41" s="67"/>
      <c r="D41" s="67"/>
      <c r="E41" s="67"/>
      <c r="F41" s="67"/>
      <c r="I41" s="38"/>
      <c r="J41" s="38"/>
      <c r="K41" s="38"/>
      <c r="L41" s="38"/>
      <c r="M41" s="38"/>
      <c r="N41" s="38"/>
      <c r="O41" s="38"/>
      <c r="P41" s="81"/>
      <c r="Q41" s="93"/>
      <c r="R41" s="108"/>
      <c r="S41" s="61" t="str">
        <f>S9</f>
        <v>Bracknell Forest</v>
      </c>
      <c r="T41" s="50" t="b">
        <f t="shared" ref="T41:T64" si="4">IF(S41=$T$2,I9)</f>
        <v>0</v>
      </c>
      <c r="U41" s="112"/>
      <c r="V41" s="114"/>
      <c r="W41" s="114"/>
      <c r="X41" s="65"/>
      <c r="Y41" s="65"/>
      <c r="Z41" s="65"/>
      <c r="AA41" s="65"/>
      <c r="AB41" s="65"/>
    </row>
    <row r="42" spans="1:28" ht="13.5" customHeight="1" x14ac:dyDescent="0.2">
      <c r="A42" s="79"/>
      <c r="B42" s="67"/>
      <c r="C42" s="67"/>
      <c r="D42" s="67"/>
      <c r="E42" s="67"/>
      <c r="F42" s="67"/>
      <c r="I42" s="41"/>
      <c r="J42" s="41"/>
      <c r="K42" s="38"/>
      <c r="L42" s="38"/>
      <c r="M42" s="38"/>
      <c r="N42" s="38"/>
      <c r="O42" s="38"/>
      <c r="P42" s="78"/>
      <c r="Q42" s="92"/>
      <c r="R42" s="105"/>
      <c r="S42" s="61" t="str">
        <f t="shared" ref="S42:S64" si="5">S10</f>
        <v>Brighton &amp; Hove</v>
      </c>
      <c r="T42" s="50" t="b">
        <f t="shared" si="4"/>
        <v>0</v>
      </c>
      <c r="U42" s="112"/>
      <c r="V42" s="114"/>
      <c r="W42" s="114"/>
    </row>
    <row r="43" spans="1:28" ht="13.5" customHeight="1" x14ac:dyDescent="0.2">
      <c r="A43" s="79"/>
      <c r="B43" s="67"/>
      <c r="C43" s="67"/>
      <c r="D43" s="67"/>
      <c r="E43" s="67"/>
      <c r="F43" s="67"/>
      <c r="I43" s="41"/>
      <c r="J43" s="41"/>
      <c r="K43" s="38"/>
      <c r="L43" s="38"/>
      <c r="M43" s="38"/>
      <c r="N43" s="38"/>
      <c r="O43" s="38"/>
      <c r="P43" s="78"/>
      <c r="Q43" s="92"/>
      <c r="R43" s="105"/>
      <c r="S43" s="61" t="str">
        <f t="shared" si="5"/>
        <v>Buckinghamshire</v>
      </c>
      <c r="T43" s="50" t="b">
        <f t="shared" si="4"/>
        <v>0</v>
      </c>
      <c r="U43" s="112"/>
      <c r="V43" s="114"/>
      <c r="W43" s="114"/>
      <c r="X43" s="116"/>
    </row>
    <row r="44" spans="1:28" ht="13.5" customHeight="1" x14ac:dyDescent="0.2">
      <c r="A44" s="79"/>
      <c r="B44" s="67"/>
      <c r="C44" s="67"/>
      <c r="D44" s="67"/>
      <c r="E44" s="67"/>
      <c r="F44" s="67"/>
      <c r="I44" s="41"/>
      <c r="J44" s="41"/>
      <c r="K44" s="38"/>
      <c r="L44" s="38"/>
      <c r="M44" s="38"/>
      <c r="N44" s="38"/>
      <c r="O44" s="38"/>
      <c r="P44" s="78"/>
      <c r="Q44" s="92"/>
      <c r="R44" s="105"/>
      <c r="S44" s="61" t="str">
        <f t="shared" si="5"/>
        <v>East Sussex</v>
      </c>
      <c r="T44" s="50" t="b">
        <f t="shared" si="4"/>
        <v>0</v>
      </c>
      <c r="U44" s="112"/>
      <c r="V44" s="114"/>
      <c r="W44" s="114"/>
      <c r="X44" s="106"/>
    </row>
    <row r="45" spans="1:28" ht="13.5" customHeight="1" x14ac:dyDescent="0.2">
      <c r="A45" s="79"/>
      <c r="B45" s="67"/>
      <c r="C45" s="67"/>
      <c r="D45" s="67"/>
      <c r="E45" s="67"/>
      <c r="F45" s="67"/>
      <c r="I45" s="41"/>
      <c r="J45" s="41"/>
      <c r="K45" s="38"/>
      <c r="L45" s="38"/>
      <c r="M45" s="38"/>
      <c r="N45" s="38"/>
      <c r="O45" s="38"/>
      <c r="P45" s="78"/>
      <c r="Q45" s="92"/>
      <c r="R45" s="105"/>
      <c r="S45" s="61" t="str">
        <f t="shared" si="5"/>
        <v>Hampshire</v>
      </c>
      <c r="T45" s="50" t="b">
        <f t="shared" si="4"/>
        <v>0</v>
      </c>
      <c r="U45" s="112"/>
      <c r="V45" s="114"/>
      <c r="W45" s="114"/>
    </row>
    <row r="46" spans="1:28" ht="13.5" customHeight="1" x14ac:dyDescent="0.2">
      <c r="A46" s="79"/>
      <c r="B46" s="67"/>
      <c r="C46" s="67"/>
      <c r="D46" s="67"/>
      <c r="E46" s="67"/>
      <c r="F46" s="67"/>
      <c r="I46" s="41"/>
      <c r="J46" s="41"/>
      <c r="K46" s="38"/>
      <c r="L46" s="38"/>
      <c r="M46" s="38"/>
      <c r="N46" s="38"/>
      <c r="O46" s="38"/>
      <c r="P46" s="78"/>
      <c r="Q46" s="92"/>
      <c r="R46" s="105"/>
      <c r="S46" s="61" t="str">
        <f t="shared" si="5"/>
        <v>Isle of Wight</v>
      </c>
      <c r="T46" s="50" t="b">
        <f t="shared" si="4"/>
        <v>0</v>
      </c>
      <c r="U46" s="112"/>
      <c r="V46" s="114"/>
      <c r="W46" s="114"/>
    </row>
    <row r="47" spans="1:28" ht="13.5" customHeight="1" x14ac:dyDescent="0.2">
      <c r="A47" s="79"/>
      <c r="B47" s="67"/>
      <c r="C47" s="67"/>
      <c r="D47" s="67"/>
      <c r="E47" s="67"/>
      <c r="F47" s="67"/>
      <c r="I47" s="41"/>
      <c r="J47" s="41"/>
      <c r="K47" s="38"/>
      <c r="L47" s="38"/>
      <c r="M47" s="38"/>
      <c r="N47" s="38"/>
      <c r="O47" s="38"/>
      <c r="P47" s="78"/>
      <c r="Q47" s="92"/>
      <c r="R47" s="105"/>
      <c r="S47" s="61" t="str">
        <f t="shared" si="5"/>
        <v>Kent</v>
      </c>
      <c r="T47" s="50" t="b">
        <f t="shared" si="4"/>
        <v>0</v>
      </c>
      <c r="U47" s="112"/>
      <c r="V47" s="114"/>
      <c r="W47" s="114"/>
    </row>
    <row r="48" spans="1:28" ht="13.5" customHeight="1" x14ac:dyDescent="0.2">
      <c r="A48" s="79"/>
      <c r="B48" s="67"/>
      <c r="C48" s="67"/>
      <c r="D48" s="67"/>
      <c r="E48" s="67"/>
      <c r="F48" s="67"/>
      <c r="I48" s="41"/>
      <c r="J48" s="41"/>
      <c r="K48" s="38"/>
      <c r="L48" s="38"/>
      <c r="M48" s="38"/>
      <c r="N48" s="38"/>
      <c r="O48" s="38"/>
      <c r="P48" s="78"/>
      <c r="Q48" s="92"/>
      <c r="R48" s="105"/>
      <c r="S48" s="61" t="str">
        <f t="shared" si="5"/>
        <v>Medway</v>
      </c>
      <c r="T48" s="50" t="b">
        <f t="shared" si="4"/>
        <v>0</v>
      </c>
      <c r="U48" s="112"/>
      <c r="V48" s="114"/>
      <c r="W48" s="114"/>
    </row>
    <row r="49" spans="1:23" ht="13.5" customHeight="1" x14ac:dyDescent="0.2">
      <c r="A49" s="79"/>
      <c r="B49" s="67"/>
      <c r="C49" s="67"/>
      <c r="D49" s="67"/>
      <c r="E49" s="67"/>
      <c r="F49" s="67"/>
      <c r="I49" s="41"/>
      <c r="J49" s="41"/>
      <c r="K49" s="38"/>
      <c r="L49" s="38"/>
      <c r="M49" s="38"/>
      <c r="N49" s="38"/>
      <c r="O49" s="38"/>
      <c r="P49" s="78"/>
      <c r="Q49" s="92"/>
      <c r="R49" s="105"/>
      <c r="S49" s="61" t="str">
        <f t="shared" si="5"/>
        <v>Milton Keynes</v>
      </c>
      <c r="T49" s="50" t="b">
        <f t="shared" si="4"/>
        <v>0</v>
      </c>
      <c r="U49" s="112"/>
      <c r="V49" s="114"/>
      <c r="W49" s="114"/>
    </row>
    <row r="50" spans="1:23" ht="13.5" customHeight="1" x14ac:dyDescent="0.2">
      <c r="A50" s="79"/>
      <c r="B50" s="67"/>
      <c r="C50" s="67"/>
      <c r="D50" s="67"/>
      <c r="E50" s="67"/>
      <c r="F50" s="67"/>
      <c r="I50" s="41"/>
      <c r="J50" s="41"/>
      <c r="K50" s="38"/>
      <c r="L50" s="38"/>
      <c r="M50" s="38"/>
      <c r="N50" s="38"/>
      <c r="O50" s="38"/>
      <c r="P50" s="78"/>
      <c r="Q50" s="92"/>
      <c r="R50" s="105"/>
      <c r="S50" s="61" t="str">
        <f t="shared" si="5"/>
        <v>Oxfordshire</v>
      </c>
      <c r="T50" s="50" t="b">
        <f t="shared" si="4"/>
        <v>0</v>
      </c>
      <c r="U50" s="112"/>
      <c r="V50" s="114"/>
      <c r="W50" s="114"/>
    </row>
    <row r="51" spans="1:23" ht="13.5" customHeight="1" x14ac:dyDescent="0.2">
      <c r="A51" s="79"/>
      <c r="B51" s="67"/>
      <c r="C51" s="67"/>
      <c r="D51" s="67"/>
      <c r="E51" s="67"/>
      <c r="F51" s="67"/>
      <c r="I51" s="41"/>
      <c r="J51" s="41"/>
      <c r="K51" s="38"/>
      <c r="L51" s="38"/>
      <c r="M51" s="38"/>
      <c r="N51" s="38"/>
      <c r="O51" s="38"/>
      <c r="P51" s="78"/>
      <c r="Q51" s="92"/>
      <c r="R51" s="105"/>
      <c r="S51" s="61" t="str">
        <f t="shared" si="5"/>
        <v>Portsmouth</v>
      </c>
      <c r="T51" s="50" t="b">
        <f t="shared" si="4"/>
        <v>0</v>
      </c>
      <c r="U51" s="112"/>
      <c r="V51" s="114"/>
      <c r="W51" s="114"/>
    </row>
    <row r="52" spans="1:23" ht="13.5" customHeight="1" x14ac:dyDescent="0.2">
      <c r="A52" s="79"/>
      <c r="B52" s="67"/>
      <c r="C52" s="67"/>
      <c r="D52" s="67"/>
      <c r="E52" s="67"/>
      <c r="F52" s="67"/>
      <c r="I52" s="41"/>
      <c r="J52" s="41"/>
      <c r="K52" s="38"/>
      <c r="L52" s="38"/>
      <c r="M52" s="38"/>
      <c r="N52" s="38"/>
      <c r="O52" s="38"/>
      <c r="P52" s="78"/>
      <c r="Q52" s="92"/>
      <c r="R52" s="105"/>
      <c r="S52" s="61" t="str">
        <f t="shared" si="5"/>
        <v>Reading</v>
      </c>
      <c r="T52" s="50" t="b">
        <f t="shared" si="4"/>
        <v>0</v>
      </c>
      <c r="U52" s="112"/>
      <c r="V52" s="114"/>
      <c r="W52" s="114"/>
    </row>
    <row r="53" spans="1:23" ht="13.5" customHeight="1" x14ac:dyDescent="0.2">
      <c r="A53" s="79"/>
      <c r="B53" s="67"/>
      <c r="C53" s="67"/>
      <c r="D53" s="67"/>
      <c r="E53" s="67"/>
      <c r="F53" s="67"/>
      <c r="I53" s="41"/>
      <c r="J53" s="41"/>
      <c r="K53" s="38"/>
      <c r="L53" s="38"/>
      <c r="M53" s="38"/>
      <c r="N53" s="38"/>
      <c r="O53" s="38"/>
      <c r="P53" s="78"/>
      <c r="Q53" s="92"/>
      <c r="R53" s="105"/>
      <c r="S53" s="61" t="str">
        <f t="shared" si="5"/>
        <v>Slough</v>
      </c>
      <c r="T53" s="50" t="b">
        <f t="shared" si="4"/>
        <v>0</v>
      </c>
      <c r="U53" s="112"/>
      <c r="V53" s="114"/>
      <c r="W53" s="114"/>
    </row>
    <row r="54" spans="1:23" ht="13.5" customHeight="1" x14ac:dyDescent="0.2">
      <c r="A54" s="79"/>
      <c r="B54" s="67"/>
      <c r="C54" s="67"/>
      <c r="D54" s="67"/>
      <c r="E54" s="67"/>
      <c r="F54" s="67"/>
      <c r="I54" s="41"/>
      <c r="J54" s="41"/>
      <c r="K54" s="38"/>
      <c r="L54" s="38"/>
      <c r="M54" s="38"/>
      <c r="N54" s="38"/>
      <c r="O54" s="38"/>
      <c r="P54" s="78"/>
      <c r="Q54" s="92"/>
      <c r="R54" s="105"/>
      <c r="S54" s="61" t="str">
        <f t="shared" si="5"/>
        <v>Somerset</v>
      </c>
      <c r="T54" s="50" t="b">
        <f t="shared" si="4"/>
        <v>0</v>
      </c>
      <c r="U54" s="112"/>
      <c r="V54" s="114"/>
      <c r="W54" s="114"/>
    </row>
    <row r="55" spans="1:23" s="65" customFormat="1" ht="13.5" customHeight="1" x14ac:dyDescent="0.2">
      <c r="A55" s="79"/>
      <c r="B55" s="67"/>
      <c r="C55" s="67"/>
      <c r="D55" s="67"/>
      <c r="E55" s="67"/>
      <c r="F55" s="67"/>
      <c r="I55" s="41"/>
      <c r="J55" s="41"/>
      <c r="K55" s="38"/>
      <c r="L55" s="38"/>
      <c r="M55" s="38"/>
      <c r="N55" s="38"/>
      <c r="O55" s="38"/>
      <c r="P55" s="78"/>
      <c r="Q55" s="92"/>
      <c r="R55" s="105"/>
      <c r="S55" s="61" t="str">
        <f t="shared" si="5"/>
        <v>Southampton</v>
      </c>
      <c r="T55" s="50" t="b">
        <f t="shared" si="4"/>
        <v>0</v>
      </c>
      <c r="U55" s="112"/>
      <c r="V55" s="114"/>
      <c r="W55" s="114"/>
    </row>
    <row r="56" spans="1:23" s="65" customFormat="1" ht="13.5" customHeight="1" x14ac:dyDescent="0.2">
      <c r="A56" s="79"/>
      <c r="B56" s="67"/>
      <c r="C56" s="67"/>
      <c r="D56" s="67"/>
      <c r="E56" s="67"/>
      <c r="F56" s="67"/>
      <c r="I56" s="41"/>
      <c r="J56" s="41"/>
      <c r="K56" s="38"/>
      <c r="L56" s="38"/>
      <c r="M56" s="38"/>
      <c r="N56" s="38"/>
      <c r="O56" s="38"/>
      <c r="P56" s="78"/>
      <c r="Q56" s="92"/>
      <c r="R56" s="105"/>
      <c r="S56" s="61" t="str">
        <f t="shared" si="5"/>
        <v>Surrey</v>
      </c>
      <c r="T56" s="50" t="b">
        <f t="shared" si="4"/>
        <v>0</v>
      </c>
      <c r="U56" s="112"/>
      <c r="V56" s="114"/>
      <c r="W56" s="114"/>
    </row>
    <row r="57" spans="1:23" s="65" customFormat="1" ht="13.5" customHeight="1" x14ac:dyDescent="0.2">
      <c r="A57" s="137"/>
      <c r="B57" s="67"/>
      <c r="C57" s="67"/>
      <c r="D57" s="67"/>
      <c r="E57" s="67"/>
      <c r="F57" s="67"/>
      <c r="I57" s="41"/>
      <c r="J57" s="41"/>
      <c r="K57" s="38"/>
      <c r="L57" s="38"/>
      <c r="M57" s="38"/>
      <c r="N57" s="38"/>
      <c r="O57" s="38"/>
      <c r="P57" s="78"/>
      <c r="Q57" s="92"/>
      <c r="R57" s="105"/>
      <c r="S57" s="61" t="str">
        <f t="shared" si="5"/>
        <v>Swindon</v>
      </c>
      <c r="T57" s="50" t="b">
        <f t="shared" si="4"/>
        <v>0</v>
      </c>
      <c r="U57" s="112"/>
      <c r="V57" s="114"/>
      <c r="W57" s="114"/>
    </row>
    <row r="58" spans="1:23" s="65" customFormat="1" ht="13.5" customHeight="1" x14ac:dyDescent="0.2">
      <c r="A58" s="79"/>
      <c r="B58" s="67"/>
      <c r="C58" s="67"/>
      <c r="D58" s="67"/>
      <c r="E58" s="67"/>
      <c r="F58" s="67"/>
      <c r="I58" s="41"/>
      <c r="J58" s="41"/>
      <c r="K58" s="38"/>
      <c r="L58" s="38"/>
      <c r="M58" s="38"/>
      <c r="N58" s="38"/>
      <c r="O58" s="38"/>
      <c r="P58" s="78"/>
      <c r="Q58" s="92"/>
      <c r="R58" s="105"/>
      <c r="S58" s="61" t="str">
        <f t="shared" si="5"/>
        <v>West Berkshire</v>
      </c>
      <c r="T58" s="50" t="b">
        <f t="shared" si="4"/>
        <v>0</v>
      </c>
      <c r="U58" s="112"/>
      <c r="V58" s="114"/>
      <c r="W58" s="114"/>
    </row>
    <row r="59" spans="1:23" s="65" customFormat="1" ht="13.5" customHeight="1" x14ac:dyDescent="0.2">
      <c r="A59" s="79"/>
      <c r="B59" s="67"/>
      <c r="C59" s="67"/>
      <c r="D59" s="67"/>
      <c r="E59" s="67"/>
      <c r="F59" s="67"/>
      <c r="I59" s="41"/>
      <c r="J59" s="41"/>
      <c r="K59" s="38"/>
      <c r="L59" s="38"/>
      <c r="M59" s="38"/>
      <c r="N59" s="38"/>
      <c r="O59" s="38"/>
      <c r="P59" s="78"/>
      <c r="Q59" s="92"/>
      <c r="R59" s="105"/>
      <c r="S59" s="61" t="str">
        <f t="shared" si="5"/>
        <v>West Sussex</v>
      </c>
      <c r="T59" s="50" t="b">
        <f t="shared" si="4"/>
        <v>0</v>
      </c>
      <c r="U59" s="112"/>
      <c r="V59" s="114"/>
      <c r="W59" s="114"/>
    </row>
    <row r="60" spans="1:23" s="65" customFormat="1" ht="13.5" customHeight="1" x14ac:dyDescent="0.2">
      <c r="A60" s="79"/>
      <c r="B60" s="67"/>
      <c r="C60" s="67"/>
      <c r="D60" s="67"/>
      <c r="E60" s="67"/>
      <c r="F60" s="67"/>
      <c r="I60" s="41"/>
      <c r="J60" s="41"/>
      <c r="K60" s="38"/>
      <c r="L60" s="38"/>
      <c r="M60" s="38"/>
      <c r="N60" s="38"/>
      <c r="O60" s="38"/>
      <c r="P60" s="78"/>
      <c r="Q60" s="92"/>
      <c r="R60" s="105"/>
      <c r="S60" s="61" t="str">
        <f t="shared" si="5"/>
        <v>Windsor &amp; Maidenhead</v>
      </c>
      <c r="T60" s="50" t="b">
        <f t="shared" si="4"/>
        <v>0</v>
      </c>
      <c r="U60" s="112"/>
      <c r="V60" s="114"/>
      <c r="W60" s="114"/>
    </row>
    <row r="61" spans="1:23" s="65" customFormat="1" ht="13.5" customHeight="1" x14ac:dyDescent="0.2">
      <c r="A61" s="79"/>
      <c r="B61" s="67"/>
      <c r="C61" s="67"/>
      <c r="D61" s="67"/>
      <c r="E61" s="67"/>
      <c r="F61" s="67"/>
      <c r="I61" s="41"/>
      <c r="J61" s="41"/>
      <c r="K61" s="38"/>
      <c r="L61" s="38"/>
      <c r="M61" s="38"/>
      <c r="N61" s="38"/>
      <c r="O61" s="38"/>
      <c r="P61" s="78"/>
      <c r="Q61" s="92"/>
      <c r="R61" s="105"/>
      <c r="S61" s="61" t="str">
        <f t="shared" si="5"/>
        <v>Wokingham</v>
      </c>
      <c r="T61" s="50" t="b">
        <f t="shared" si="4"/>
        <v>0</v>
      </c>
    </row>
    <row r="62" spans="1:23" s="65" customFormat="1" ht="13.5" customHeight="1" x14ac:dyDescent="0.2">
      <c r="A62" s="79"/>
      <c r="B62" s="67"/>
      <c r="C62" s="67"/>
      <c r="D62" s="67"/>
      <c r="E62" s="67"/>
      <c r="F62" s="67"/>
      <c r="I62" s="41"/>
      <c r="J62" s="41"/>
      <c r="K62" s="38"/>
      <c r="L62" s="38"/>
      <c r="M62" s="38"/>
      <c r="N62" s="38"/>
      <c r="O62" s="38"/>
      <c r="P62" s="78"/>
      <c r="Q62" s="92"/>
      <c r="R62" s="105"/>
      <c r="S62" s="61" t="str">
        <f t="shared" si="5"/>
        <v>South East</v>
      </c>
      <c r="T62" s="50" t="b">
        <f t="shared" si="4"/>
        <v>0</v>
      </c>
    </row>
    <row r="63" spans="1:23" s="65" customFormat="1" ht="13.5" customHeight="1" x14ac:dyDescent="0.2">
      <c r="A63" s="137"/>
      <c r="B63" s="67"/>
      <c r="C63" s="67"/>
      <c r="D63" s="67"/>
      <c r="E63" s="67"/>
      <c r="F63" s="67"/>
      <c r="I63" s="41"/>
      <c r="J63" s="41"/>
      <c r="K63" s="38"/>
      <c r="L63" s="38"/>
      <c r="M63" s="38"/>
      <c r="N63" s="38"/>
      <c r="O63" s="38"/>
      <c r="P63" s="78"/>
      <c r="Q63" s="92"/>
      <c r="R63" s="105"/>
      <c r="S63" s="61" t="str">
        <f t="shared" si="5"/>
        <v>South West</v>
      </c>
      <c r="T63" s="50" t="b">
        <f t="shared" si="4"/>
        <v>0</v>
      </c>
    </row>
    <row r="64" spans="1:23" s="65" customFormat="1" ht="13.5" customHeight="1" x14ac:dyDescent="0.2">
      <c r="A64" s="79"/>
      <c r="B64" s="67"/>
      <c r="C64" s="67"/>
      <c r="D64" s="67"/>
      <c r="E64" s="67"/>
      <c r="F64" s="67"/>
      <c r="I64" s="38"/>
      <c r="J64" s="38"/>
      <c r="K64" s="38"/>
      <c r="L64" s="38"/>
      <c r="M64" s="38"/>
      <c r="N64" s="38"/>
      <c r="O64" s="38"/>
      <c r="P64" s="78"/>
      <c r="Q64" s="92"/>
      <c r="R64" s="105"/>
      <c r="S64" s="61" t="str">
        <f t="shared" si="5"/>
        <v>England</v>
      </c>
      <c r="T64" s="50" t="b">
        <f t="shared" si="4"/>
        <v>0</v>
      </c>
    </row>
    <row r="65" spans="1:35" s="65" customFormat="1" ht="20.25" customHeight="1" x14ac:dyDescent="0.2">
      <c r="A65" s="137"/>
      <c r="B65" s="67"/>
      <c r="C65" s="67"/>
      <c r="D65" s="67"/>
      <c r="E65" s="67"/>
      <c r="F65" s="67"/>
      <c r="G65" s="55"/>
      <c r="H65" s="38"/>
      <c r="I65" s="38"/>
      <c r="J65" s="38"/>
      <c r="K65" s="38"/>
      <c r="L65" s="38"/>
      <c r="M65" s="38"/>
      <c r="N65" s="38"/>
      <c r="O65" s="38"/>
      <c r="P65" s="78"/>
      <c r="Q65" s="92"/>
      <c r="R65" s="105"/>
      <c r="Y65" s="117"/>
    </row>
    <row r="66" spans="1:35" s="65" customFormat="1" ht="21" customHeight="1" x14ac:dyDescent="0.2">
      <c r="A66" s="137"/>
      <c r="B66" s="67"/>
      <c r="C66" s="67"/>
      <c r="D66" s="67"/>
      <c r="E66" s="67"/>
      <c r="F66" s="67"/>
      <c r="G66" s="55"/>
      <c r="H66" s="38"/>
      <c r="I66" s="38"/>
      <c r="J66" s="38"/>
      <c r="K66" s="38"/>
      <c r="L66" s="38"/>
      <c r="M66" s="38"/>
      <c r="N66" s="38"/>
      <c r="O66" s="38"/>
      <c r="P66" s="78"/>
      <c r="Q66" s="92"/>
      <c r="R66" s="105"/>
      <c r="Y66" s="117"/>
    </row>
    <row r="67" spans="1:35" s="65" customFormat="1" ht="20.25" customHeight="1" x14ac:dyDescent="0.2">
      <c r="A67" s="137"/>
      <c r="B67" s="59"/>
      <c r="C67" s="59"/>
      <c r="D67" s="55"/>
      <c r="E67" s="55"/>
      <c r="F67" s="55"/>
      <c r="G67" s="55"/>
      <c r="H67" s="38"/>
      <c r="I67" s="38"/>
      <c r="J67" s="38"/>
      <c r="K67" s="38"/>
      <c r="L67" s="38"/>
      <c r="M67" s="38"/>
      <c r="N67" s="38"/>
      <c r="O67" s="38"/>
      <c r="P67" s="78"/>
      <c r="Q67" s="92"/>
      <c r="R67" s="105"/>
      <c r="Y67" s="117"/>
    </row>
    <row r="68" spans="1:35" s="65" customFormat="1" ht="11.25" customHeight="1" x14ac:dyDescent="0.2">
      <c r="A68" s="137"/>
      <c r="B68" s="59"/>
      <c r="C68" s="59"/>
      <c r="D68" s="55"/>
      <c r="E68" s="55"/>
      <c r="F68" s="55"/>
      <c r="G68" s="55"/>
      <c r="H68" s="38"/>
      <c r="I68" s="38"/>
      <c r="J68" s="38"/>
      <c r="K68" s="38"/>
      <c r="L68" s="38"/>
      <c r="M68" s="38"/>
      <c r="N68" s="38"/>
      <c r="O68" s="38"/>
      <c r="P68" s="78"/>
      <c r="Q68" s="92"/>
      <c r="R68" s="105"/>
      <c r="Y68" s="117"/>
    </row>
    <row r="69" spans="1:35" ht="7.5" customHeight="1" x14ac:dyDescent="0.2">
      <c r="A69" s="79"/>
      <c r="B69" s="44"/>
      <c r="C69" s="44"/>
      <c r="D69" s="43"/>
      <c r="E69" s="43"/>
      <c r="F69" s="43"/>
      <c r="G69" s="43"/>
      <c r="H69" s="45"/>
      <c r="I69" s="45"/>
      <c r="J69" s="45"/>
      <c r="K69" s="45"/>
      <c r="L69" s="45"/>
      <c r="M69" s="45"/>
      <c r="N69" s="45"/>
      <c r="O69" s="46"/>
      <c r="P69" s="78"/>
      <c r="Q69" s="92"/>
      <c r="R69" s="105"/>
    </row>
    <row r="70" spans="1:35" ht="15" customHeight="1" x14ac:dyDescent="0.2">
      <c r="A70" s="334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6"/>
      <c r="Q70" s="92"/>
      <c r="R70" s="105"/>
    </row>
    <row r="71" spans="1:35" ht="11.25" customHeight="1" x14ac:dyDescent="0.2">
      <c r="A71" s="337"/>
      <c r="B71" s="338"/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9"/>
      <c r="Q71" s="92"/>
      <c r="R71" s="105"/>
    </row>
    <row r="72" spans="1:35" ht="18.75" customHeight="1" x14ac:dyDescent="0.2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6"/>
      <c r="Q72" s="385"/>
      <c r="R72" s="386"/>
    </row>
    <row r="73" spans="1:35" ht="18.75" customHeight="1" x14ac:dyDescent="0.2">
      <c r="A73" s="79"/>
      <c r="B73" s="87" t="s">
        <v>55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78"/>
      <c r="Q73" s="92"/>
      <c r="R73" s="105"/>
      <c r="S73" s="107" t="e">
        <f>VLOOKUP(T73,$S$9:$T$29,2,FALSE)</f>
        <v>#N/A</v>
      </c>
      <c r="T73" s="107" t="str">
        <f>Home!$B$7</f>
        <v>(None)</v>
      </c>
      <c r="U73" s="48" t="str">
        <f>"Selected LA- "&amp;T73</f>
        <v>Selected LA- (None)</v>
      </c>
    </row>
    <row r="74" spans="1:35" ht="18.75" customHeight="1" x14ac:dyDescent="0.2">
      <c r="A74" s="84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6"/>
      <c r="Q74" s="92"/>
      <c r="R74" s="105"/>
    </row>
    <row r="75" spans="1:35" ht="13.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  <c r="Q75" s="92"/>
      <c r="R75" s="105"/>
      <c r="S75" s="154" t="s">
        <v>45</v>
      </c>
      <c r="T75" s="155">
        <v>0</v>
      </c>
      <c r="U75" s="156">
        <f>F101</f>
        <v>11.872246696035242</v>
      </c>
    </row>
    <row r="76" spans="1:35" s="63" customFormat="1" ht="15" customHeight="1" x14ac:dyDescent="0.2">
      <c r="A76" s="80"/>
      <c r="B76" s="144" t="s">
        <v>136</v>
      </c>
      <c r="C76" s="144"/>
      <c r="D76" s="144"/>
      <c r="E76" s="144"/>
      <c r="F76" s="144"/>
      <c r="G76" s="144"/>
      <c r="H76" s="60"/>
      <c r="I76" s="60"/>
      <c r="J76" s="60"/>
      <c r="K76" s="60"/>
      <c r="L76" s="60"/>
      <c r="M76" s="60"/>
      <c r="N76" s="60"/>
      <c r="O76" s="60"/>
      <c r="P76" s="81"/>
      <c r="Q76" s="93"/>
      <c r="R76" s="108"/>
      <c r="S76" s="154"/>
      <c r="T76" s="157">
        <v>20.5</v>
      </c>
      <c r="U76" s="158">
        <f>U75</f>
        <v>11.872246696035242</v>
      </c>
      <c r="V76" s="109"/>
      <c r="W76" s="65"/>
      <c r="X76" s="65"/>
      <c r="Y76" s="65"/>
      <c r="Z76" s="65"/>
      <c r="AA76" s="65"/>
      <c r="AB76" s="65"/>
      <c r="AC76" s="62"/>
    </row>
    <row r="77" spans="1:35" ht="18" customHeight="1" x14ac:dyDescent="0.2">
      <c r="A77" s="79"/>
      <c r="B77" s="371" t="s">
        <v>133</v>
      </c>
      <c r="C77" s="144"/>
      <c r="D77" s="144"/>
      <c r="E77" s="144"/>
      <c r="F77" s="144"/>
      <c r="G77" s="144"/>
      <c r="H77" s="60"/>
      <c r="I77" s="60"/>
      <c r="J77" s="60"/>
      <c r="K77" s="60"/>
      <c r="L77" s="60"/>
      <c r="M77" s="40"/>
      <c r="N77" s="60"/>
      <c r="O77" s="60"/>
      <c r="P77" s="78"/>
      <c r="Q77" s="92"/>
      <c r="R77" s="105"/>
      <c r="S77" s="154" t="s">
        <v>46</v>
      </c>
      <c r="T77" s="155">
        <v>0</v>
      </c>
      <c r="U77" s="156">
        <f>F103</f>
        <v>12.468112244897959</v>
      </c>
    </row>
    <row r="78" spans="1:35" ht="15" customHeight="1" x14ac:dyDescent="0.2">
      <c r="A78" s="137"/>
      <c r="B78" s="67"/>
      <c r="C78" s="67"/>
      <c r="D78" s="199">
        <v>2013</v>
      </c>
      <c r="E78" s="199">
        <v>2014</v>
      </c>
      <c r="F78" s="200">
        <v>2015</v>
      </c>
      <c r="G78" s="201"/>
      <c r="H78" s="342" t="s">
        <v>29</v>
      </c>
      <c r="I78" s="342" t="s">
        <v>51</v>
      </c>
      <c r="J78" s="60"/>
      <c r="K78" s="60"/>
      <c r="L78" s="60"/>
      <c r="M78" s="40"/>
      <c r="N78" s="60"/>
      <c r="O78" s="60"/>
      <c r="P78" s="78"/>
      <c r="Q78" s="92"/>
      <c r="R78" s="105"/>
      <c r="S78" s="154"/>
      <c r="T78" s="155">
        <v>20.5</v>
      </c>
      <c r="U78" s="156">
        <f>U77</f>
        <v>12.468112244897959</v>
      </c>
    </row>
    <row r="79" spans="1:35" s="68" customFormat="1" ht="15" customHeight="1" x14ac:dyDescent="0.2">
      <c r="A79" s="82"/>
      <c r="B79" s="67"/>
      <c r="C79" s="67"/>
      <c r="D79" s="192"/>
      <c r="E79" s="192"/>
      <c r="F79" s="187"/>
      <c r="G79" s="191"/>
      <c r="H79" s="342"/>
      <c r="I79" s="342"/>
      <c r="J79" s="60"/>
      <c r="K79" s="60"/>
      <c r="L79" s="60"/>
      <c r="M79" s="40"/>
      <c r="N79" s="60"/>
      <c r="O79" s="60"/>
      <c r="P79" s="83"/>
      <c r="Q79" s="94"/>
      <c r="R79" s="111"/>
      <c r="V79" s="114"/>
      <c r="W79" s="378"/>
      <c r="X79" s="374" t="s">
        <v>140</v>
      </c>
      <c r="Y79" s="374" t="s">
        <v>141</v>
      </c>
      <c r="Z79" s="374" t="s">
        <v>142</v>
      </c>
      <c r="AA79" s="116" t="s">
        <v>143</v>
      </c>
      <c r="AB79" s="116" t="s">
        <v>144</v>
      </c>
      <c r="AC79" s="116" t="s">
        <v>145</v>
      </c>
      <c r="AD79" s="68" t="s">
        <v>146</v>
      </c>
      <c r="AE79" s="68" t="s">
        <v>147</v>
      </c>
      <c r="AF79" s="68" t="s">
        <v>148</v>
      </c>
      <c r="AG79" s="68" t="s">
        <v>149</v>
      </c>
      <c r="AH79" s="68" t="s">
        <v>150</v>
      </c>
      <c r="AI79" s="68" t="s">
        <v>151</v>
      </c>
    </row>
    <row r="80" spans="1:35" s="68" customFormat="1" ht="13.5" customHeight="1" x14ac:dyDescent="0.2">
      <c r="A80" s="82"/>
      <c r="B80" s="69" t="s">
        <v>0</v>
      </c>
      <c r="C80" s="67"/>
      <c r="D80" s="183">
        <f>X80/AG80</f>
        <v>11.73374613003096</v>
      </c>
      <c r="E80" s="183">
        <f>Y80/AH80</f>
        <v>12.423756019261639</v>
      </c>
      <c r="F80" s="183">
        <f>Z80/AI80</f>
        <v>11.891891891891891</v>
      </c>
      <c r="G80" s="188"/>
      <c r="H80" s="168"/>
      <c r="I80" s="204">
        <f>(F80-D80)/D80</f>
        <v>1.3477857805034488E-2</v>
      </c>
      <c r="J80" s="60"/>
      <c r="K80" s="60"/>
      <c r="L80" s="60"/>
      <c r="M80" s="40"/>
      <c r="N80" s="60"/>
      <c r="O80" s="60"/>
      <c r="P80" s="83"/>
      <c r="Q80" s="94"/>
      <c r="R80" s="111"/>
      <c r="S80" s="61" t="str">
        <f t="shared" ref="S80:S103" si="6">B80</f>
        <v>Bracknell Forest</v>
      </c>
      <c r="T80" s="115" t="b">
        <f>IF(S80=$T$2,F80)</f>
        <v>0</v>
      </c>
      <c r="W80" s="379" t="s">
        <v>0</v>
      </c>
      <c r="X80" s="375">
        <v>758</v>
      </c>
      <c r="Y80" s="374">
        <v>774</v>
      </c>
      <c r="Z80" s="375">
        <v>748</v>
      </c>
      <c r="AA80" s="382">
        <v>57.6</v>
      </c>
      <c r="AB80" s="65">
        <v>51.3</v>
      </c>
      <c r="AC80" s="62">
        <v>52.1</v>
      </c>
      <c r="AD80" s="382">
        <v>7</v>
      </c>
      <c r="AE80" s="68">
        <v>11</v>
      </c>
      <c r="AF80" s="68">
        <v>10.8</v>
      </c>
      <c r="AG80" s="384">
        <f>AA80+AD80</f>
        <v>64.599999999999994</v>
      </c>
      <c r="AH80" s="384">
        <f>AB80+AE80</f>
        <v>62.3</v>
      </c>
      <c r="AI80" s="384">
        <f>AC80+AF80</f>
        <v>62.900000000000006</v>
      </c>
    </row>
    <row r="81" spans="1:35" s="68" customFormat="1" ht="13.5" customHeight="1" x14ac:dyDescent="0.2">
      <c r="A81" s="82"/>
      <c r="B81" s="69" t="s">
        <v>22</v>
      </c>
      <c r="C81" s="67"/>
      <c r="D81" s="183">
        <f t="shared" ref="D81:D103" si="7">X81/AG81</f>
        <v>8.9747399702823181</v>
      </c>
      <c r="E81" s="183">
        <f t="shared" ref="E81:E103" si="8">Y81/AH81</f>
        <v>8.7439143135345656</v>
      </c>
      <c r="F81" s="183">
        <f t="shared" ref="F81:F103" si="9">Z81/AI81</f>
        <v>10.595034246575342</v>
      </c>
      <c r="G81" s="188"/>
      <c r="H81" s="169"/>
      <c r="I81" s="204">
        <f t="shared" ref="I80:I103" si="10">(F81-D81)/D81</f>
        <v>0.18053941191145775</v>
      </c>
      <c r="J81" s="60"/>
      <c r="K81" s="60"/>
      <c r="L81" s="60"/>
      <c r="M81" s="40"/>
      <c r="N81" s="60"/>
      <c r="O81" s="60"/>
      <c r="P81" s="83"/>
      <c r="Q81" s="94"/>
      <c r="R81" s="111"/>
      <c r="S81" s="61" t="str">
        <f t="shared" si="6"/>
        <v>Brighton &amp; Hove</v>
      </c>
      <c r="T81" s="115" t="b">
        <f t="shared" ref="T81:T103" si="11">IF(S81=$T$2,F81)</f>
        <v>0</v>
      </c>
      <c r="U81" s="180"/>
      <c r="W81" s="379" t="s">
        <v>138</v>
      </c>
      <c r="X81" s="375">
        <v>1812</v>
      </c>
      <c r="Y81" s="374">
        <v>1796</v>
      </c>
      <c r="Z81" s="375">
        <v>2475</v>
      </c>
      <c r="AA81" s="382">
        <v>196.4</v>
      </c>
      <c r="AB81" s="65">
        <v>197.4</v>
      </c>
      <c r="AC81" s="62">
        <v>201.8</v>
      </c>
      <c r="AD81" s="382">
        <v>5.5</v>
      </c>
      <c r="AE81" s="68">
        <v>8</v>
      </c>
      <c r="AF81" s="68">
        <v>31.8</v>
      </c>
      <c r="AG81" s="384">
        <f t="shared" ref="AG81:AG103" si="12">AA81+AD81</f>
        <v>201.9</v>
      </c>
      <c r="AH81" s="384">
        <f t="shared" ref="AH81:AH104" si="13">AB81+AE81</f>
        <v>205.4</v>
      </c>
      <c r="AI81" s="384">
        <f t="shared" ref="AI81:AI103" si="14">AC81+AF81</f>
        <v>233.60000000000002</v>
      </c>
    </row>
    <row r="82" spans="1:35" s="68" customFormat="1" ht="13.5" customHeight="1" x14ac:dyDescent="0.2">
      <c r="A82" s="82"/>
      <c r="B82" s="69" t="s">
        <v>8</v>
      </c>
      <c r="C82" s="67"/>
      <c r="D82" s="183">
        <f t="shared" si="7"/>
        <v>11.287185354691076</v>
      </c>
      <c r="E82" s="183">
        <f t="shared" si="8"/>
        <v>10.104515050167224</v>
      </c>
      <c r="F82" s="183">
        <f t="shared" si="9"/>
        <v>10.616653574234093</v>
      </c>
      <c r="G82" s="188"/>
      <c r="H82" s="169"/>
      <c r="I82" s="204">
        <f t="shared" si="10"/>
        <v>-5.9406464887927335E-2</v>
      </c>
      <c r="J82" s="60"/>
      <c r="K82" s="60"/>
      <c r="L82" s="60"/>
      <c r="M82" s="40"/>
      <c r="N82" s="60"/>
      <c r="O82" s="60"/>
      <c r="P82" s="83"/>
      <c r="Q82" s="94"/>
      <c r="R82" s="111"/>
      <c r="S82" s="61" t="str">
        <f t="shared" si="6"/>
        <v>Buckinghamshire</v>
      </c>
      <c r="T82" s="115" t="b">
        <f t="shared" si="11"/>
        <v>0</v>
      </c>
      <c r="U82" s="180"/>
      <c r="W82" s="379" t="s">
        <v>8</v>
      </c>
      <c r="X82" s="375">
        <v>1973</v>
      </c>
      <c r="Y82" s="374">
        <v>2417</v>
      </c>
      <c r="Z82" s="375">
        <v>2703</v>
      </c>
      <c r="AA82" s="382">
        <v>174.8</v>
      </c>
      <c r="AB82" s="65">
        <v>171.2</v>
      </c>
      <c r="AC82" s="62">
        <v>208.1</v>
      </c>
      <c r="AD82" s="383"/>
      <c r="AE82" s="68">
        <v>68</v>
      </c>
      <c r="AF82" s="68">
        <v>46.5</v>
      </c>
      <c r="AG82" s="384">
        <f t="shared" si="12"/>
        <v>174.8</v>
      </c>
      <c r="AH82" s="384">
        <f t="shared" si="13"/>
        <v>239.2</v>
      </c>
      <c r="AI82" s="384">
        <f t="shared" si="14"/>
        <v>254.6</v>
      </c>
    </row>
    <row r="83" spans="1:35" s="68" customFormat="1" ht="13.5" customHeight="1" x14ac:dyDescent="0.2">
      <c r="A83" s="82"/>
      <c r="B83" s="69" t="s">
        <v>4</v>
      </c>
      <c r="C83" s="67"/>
      <c r="D83" s="183">
        <f t="shared" si="7"/>
        <v>16.253342245989305</v>
      </c>
      <c r="E83" s="183">
        <f t="shared" si="8"/>
        <v>14.189632545931758</v>
      </c>
      <c r="F83" s="183">
        <f t="shared" si="9"/>
        <v>10.972495088408646</v>
      </c>
      <c r="G83" s="188"/>
      <c r="H83" s="169"/>
      <c r="I83" s="204">
        <f t="shared" si="10"/>
        <v>-0.32490838362083757</v>
      </c>
      <c r="J83" s="60"/>
      <c r="K83" s="60"/>
      <c r="L83" s="60"/>
      <c r="M83" s="40"/>
      <c r="N83" s="60"/>
      <c r="O83" s="60"/>
      <c r="P83" s="83"/>
      <c r="Q83" s="94"/>
      <c r="R83" s="111"/>
      <c r="S83" s="61" t="str">
        <f t="shared" si="6"/>
        <v>East Sussex</v>
      </c>
      <c r="T83" s="115" t="b">
        <f t="shared" si="11"/>
        <v>0</v>
      </c>
      <c r="U83" s="180"/>
      <c r="W83" s="379" t="s">
        <v>4</v>
      </c>
      <c r="X83" s="375">
        <v>4863</v>
      </c>
      <c r="Y83" s="374">
        <v>4325</v>
      </c>
      <c r="Z83" s="375">
        <v>3351</v>
      </c>
      <c r="AA83" s="382">
        <v>297.8</v>
      </c>
      <c r="AB83" s="65">
        <v>301.8</v>
      </c>
      <c r="AC83" s="68">
        <v>305.39999999999998</v>
      </c>
      <c r="AD83" s="382">
        <v>1.4</v>
      </c>
      <c r="AE83" s="68">
        <v>3</v>
      </c>
      <c r="AF83" s="68">
        <v>0</v>
      </c>
      <c r="AG83" s="384">
        <f t="shared" si="12"/>
        <v>299.2</v>
      </c>
      <c r="AH83" s="384">
        <f t="shared" si="13"/>
        <v>304.8</v>
      </c>
      <c r="AI83" s="384">
        <f t="shared" si="14"/>
        <v>305.39999999999998</v>
      </c>
    </row>
    <row r="84" spans="1:35" s="68" customFormat="1" ht="13.5" customHeight="1" x14ac:dyDescent="0.2">
      <c r="A84" s="82"/>
      <c r="B84" s="69" t="s">
        <v>6</v>
      </c>
      <c r="C84" s="67"/>
      <c r="D84" s="183">
        <f t="shared" si="7"/>
        <v>24.535849056603773</v>
      </c>
      <c r="E84" s="183">
        <f t="shared" si="8"/>
        <v>20.480081716036771</v>
      </c>
      <c r="F84" s="183">
        <f t="shared" si="9"/>
        <v>17.435325602140946</v>
      </c>
      <c r="G84" s="188"/>
      <c r="H84" s="169"/>
      <c r="I84" s="204">
        <f t="shared" si="10"/>
        <v>-0.28939383504039518</v>
      </c>
      <c r="J84" s="60"/>
      <c r="K84" s="60"/>
      <c r="L84" s="60"/>
      <c r="M84" s="40"/>
      <c r="N84" s="60"/>
      <c r="O84" s="60"/>
      <c r="P84" s="83"/>
      <c r="Q84" s="94"/>
      <c r="R84" s="111"/>
      <c r="S84" s="61" t="str">
        <f t="shared" si="6"/>
        <v>Hampshire</v>
      </c>
      <c r="T84" s="115" t="b">
        <f t="shared" si="11"/>
        <v>0</v>
      </c>
      <c r="U84" s="180"/>
      <c r="V84" s="114"/>
      <c r="W84" s="379" t="s">
        <v>6</v>
      </c>
      <c r="X84" s="375">
        <v>6502</v>
      </c>
      <c r="Y84" s="374">
        <v>8020</v>
      </c>
      <c r="Z84" s="375">
        <v>7818</v>
      </c>
      <c r="AA84" s="382">
        <v>247</v>
      </c>
      <c r="AB84" s="65">
        <v>366.6</v>
      </c>
      <c r="AC84" s="68">
        <v>388.9</v>
      </c>
      <c r="AD84" s="382">
        <v>18</v>
      </c>
      <c r="AE84" s="68">
        <v>25</v>
      </c>
      <c r="AF84" s="68">
        <v>59.5</v>
      </c>
      <c r="AG84" s="384">
        <f t="shared" si="12"/>
        <v>265</v>
      </c>
      <c r="AH84" s="384">
        <f t="shared" si="13"/>
        <v>391.6</v>
      </c>
      <c r="AI84" s="384">
        <f t="shared" si="14"/>
        <v>448.4</v>
      </c>
    </row>
    <row r="85" spans="1:35" s="68" customFormat="1" ht="13.5" customHeight="1" x14ac:dyDescent="0.2">
      <c r="A85" s="82"/>
      <c r="B85" s="69" t="s">
        <v>1</v>
      </c>
      <c r="C85" s="67"/>
      <c r="D85" s="183">
        <f t="shared" si="7"/>
        <v>15.83547557840617</v>
      </c>
      <c r="E85" s="183">
        <f t="shared" si="8"/>
        <v>16.244725738396625</v>
      </c>
      <c r="F85" s="183">
        <f t="shared" si="9"/>
        <v>13.65</v>
      </c>
      <c r="G85" s="188"/>
      <c r="H85" s="169"/>
      <c r="I85" s="204">
        <f t="shared" si="10"/>
        <v>-0.13801136363636363</v>
      </c>
      <c r="J85" s="60"/>
      <c r="K85" s="60"/>
      <c r="L85" s="60"/>
      <c r="M85" s="40"/>
      <c r="N85" s="60"/>
      <c r="O85" s="60"/>
      <c r="P85" s="83"/>
      <c r="Q85" s="94"/>
      <c r="R85" s="111"/>
      <c r="S85" s="61" t="str">
        <f t="shared" si="6"/>
        <v>Isle of Wight</v>
      </c>
      <c r="T85" s="115" t="b">
        <f t="shared" si="11"/>
        <v>0</v>
      </c>
      <c r="U85" s="180"/>
      <c r="V85" s="114"/>
      <c r="W85" s="379" t="s">
        <v>1</v>
      </c>
      <c r="X85" s="375">
        <v>1232</v>
      </c>
      <c r="Y85" s="374">
        <v>1155</v>
      </c>
      <c r="Z85" s="375">
        <v>1092</v>
      </c>
      <c r="AA85" s="382">
        <v>53.8</v>
      </c>
      <c r="AB85" s="65">
        <v>63.1</v>
      </c>
      <c r="AC85" s="68">
        <v>74</v>
      </c>
      <c r="AD85" s="382">
        <v>24</v>
      </c>
      <c r="AE85" s="68">
        <v>8</v>
      </c>
      <c r="AF85" s="68">
        <v>6</v>
      </c>
      <c r="AG85" s="384">
        <f t="shared" si="12"/>
        <v>77.8</v>
      </c>
      <c r="AH85" s="384">
        <f t="shared" si="13"/>
        <v>71.099999999999994</v>
      </c>
      <c r="AI85" s="384">
        <f t="shared" si="14"/>
        <v>80</v>
      </c>
    </row>
    <row r="86" spans="1:35" s="68" customFormat="1" ht="13.5" customHeight="1" x14ac:dyDescent="0.2">
      <c r="A86" s="82"/>
      <c r="B86" s="69" t="s">
        <v>9</v>
      </c>
      <c r="C86" s="67"/>
      <c r="D86" s="183">
        <f t="shared" si="7"/>
        <v>14.033386327503974</v>
      </c>
      <c r="E86" s="183">
        <f t="shared" si="8"/>
        <v>16.035171862509991</v>
      </c>
      <c r="F86" s="183">
        <f t="shared" si="9"/>
        <v>15.214581607290803</v>
      </c>
      <c r="G86" s="188"/>
      <c r="H86" s="169"/>
      <c r="I86" s="204">
        <f t="shared" si="10"/>
        <v>8.4170367167317947E-2</v>
      </c>
      <c r="J86" s="60"/>
      <c r="K86" s="60"/>
      <c r="L86" s="60"/>
      <c r="M86" s="40"/>
      <c r="N86" s="60"/>
      <c r="O86" s="60"/>
      <c r="P86" s="83"/>
      <c r="Q86" s="94"/>
      <c r="R86" s="111"/>
      <c r="S86" s="61" t="str">
        <f t="shared" si="6"/>
        <v>Kent</v>
      </c>
      <c r="T86" s="115" t="b">
        <f t="shared" si="11"/>
        <v>0</v>
      </c>
      <c r="U86" s="180"/>
      <c r="V86" s="114"/>
      <c r="W86" s="379" t="s">
        <v>9</v>
      </c>
      <c r="X86" s="375">
        <v>8827</v>
      </c>
      <c r="Y86" s="374">
        <v>10030</v>
      </c>
      <c r="Z86" s="375">
        <v>9182</v>
      </c>
      <c r="AA86" s="382">
        <v>530.1</v>
      </c>
      <c r="AB86" s="65">
        <v>524.4</v>
      </c>
      <c r="AC86" s="68">
        <v>513.1</v>
      </c>
      <c r="AD86" s="382">
        <v>98.9</v>
      </c>
      <c r="AE86" s="68">
        <v>101.1</v>
      </c>
      <c r="AF86" s="68">
        <v>90.4</v>
      </c>
      <c r="AG86" s="384">
        <f t="shared" si="12"/>
        <v>629</v>
      </c>
      <c r="AH86" s="384">
        <f t="shared" si="13"/>
        <v>625.5</v>
      </c>
      <c r="AI86" s="384">
        <f t="shared" si="14"/>
        <v>603.5</v>
      </c>
    </row>
    <row r="87" spans="1:35" s="68" customFormat="1" ht="13.5" customHeight="1" x14ac:dyDescent="0.2">
      <c r="A87" s="82"/>
      <c r="B87" s="69" t="s">
        <v>2</v>
      </c>
      <c r="C87" s="67"/>
      <c r="D87" s="183">
        <f t="shared" si="7"/>
        <v>10.011049723756907</v>
      </c>
      <c r="E87" s="183">
        <f t="shared" si="8"/>
        <v>12.177798682972718</v>
      </c>
      <c r="F87" s="183">
        <f t="shared" si="9"/>
        <v>11.352074966532799</v>
      </c>
      <c r="G87" s="188"/>
      <c r="H87" s="169"/>
      <c r="I87" s="204">
        <f t="shared" si="10"/>
        <v>0.13395450824637772</v>
      </c>
      <c r="J87" s="60"/>
      <c r="K87" s="60"/>
      <c r="L87" s="60"/>
      <c r="M87" s="40"/>
      <c r="N87" s="60"/>
      <c r="O87" s="60"/>
      <c r="P87" s="83"/>
      <c r="Q87" s="94"/>
      <c r="R87" s="111"/>
      <c r="S87" s="61" t="str">
        <f t="shared" si="6"/>
        <v>Medway</v>
      </c>
      <c r="T87" s="115" t="b">
        <f t="shared" si="11"/>
        <v>0</v>
      </c>
      <c r="U87" s="180"/>
      <c r="V87" s="114"/>
      <c r="W87" s="379" t="s">
        <v>2</v>
      </c>
      <c r="X87" s="375">
        <v>1812</v>
      </c>
      <c r="Y87" s="374">
        <v>2589</v>
      </c>
      <c r="Z87" s="375">
        <v>2544</v>
      </c>
      <c r="AA87" s="382">
        <v>116.4</v>
      </c>
      <c r="AB87" s="65">
        <v>124.2</v>
      </c>
      <c r="AC87" s="68">
        <v>144</v>
      </c>
      <c r="AD87" s="382">
        <v>64.599999999999994</v>
      </c>
      <c r="AE87" s="68">
        <v>88.4</v>
      </c>
      <c r="AF87" s="68">
        <v>80.099999999999994</v>
      </c>
      <c r="AG87" s="384">
        <f t="shared" si="12"/>
        <v>181</v>
      </c>
      <c r="AH87" s="384">
        <f t="shared" si="13"/>
        <v>212.60000000000002</v>
      </c>
      <c r="AI87" s="384">
        <f t="shared" si="14"/>
        <v>224.1</v>
      </c>
    </row>
    <row r="88" spans="1:35" s="68" customFormat="1" ht="13.5" customHeight="1" x14ac:dyDescent="0.2">
      <c r="A88" s="82"/>
      <c r="B88" s="69" t="s">
        <v>10</v>
      </c>
      <c r="C88" s="67"/>
      <c r="D88" s="183">
        <f t="shared" si="7"/>
        <v>11.117696867061813</v>
      </c>
      <c r="E88" s="183">
        <f t="shared" si="8"/>
        <v>10.798838053740015</v>
      </c>
      <c r="F88" s="183">
        <f t="shared" si="9"/>
        <v>11.690036900369003</v>
      </c>
      <c r="G88" s="188"/>
      <c r="H88" s="169"/>
      <c r="I88" s="204">
        <f t="shared" si="10"/>
        <v>5.148008981993845E-2</v>
      </c>
      <c r="J88" s="60"/>
      <c r="K88" s="60"/>
      <c r="L88" s="60"/>
      <c r="M88" s="40"/>
      <c r="N88" s="60"/>
      <c r="O88" s="60"/>
      <c r="P88" s="83"/>
      <c r="Q88" s="94"/>
      <c r="R88" s="111"/>
      <c r="S88" s="61" t="str">
        <f t="shared" si="6"/>
        <v>Milton Keynes</v>
      </c>
      <c r="T88" s="115" t="b">
        <f t="shared" si="11"/>
        <v>0</v>
      </c>
      <c r="U88" s="180"/>
      <c r="V88" s="114"/>
      <c r="W88" s="379" t="s">
        <v>10</v>
      </c>
      <c r="X88" s="375">
        <v>1313</v>
      </c>
      <c r="Y88" s="374">
        <v>1487</v>
      </c>
      <c r="Z88" s="375">
        <v>1584</v>
      </c>
      <c r="AA88" s="382">
        <v>109.1</v>
      </c>
      <c r="AB88" s="65">
        <v>120.7</v>
      </c>
      <c r="AC88" s="68">
        <v>120.5</v>
      </c>
      <c r="AD88" s="382">
        <v>9</v>
      </c>
      <c r="AE88" s="68">
        <v>17</v>
      </c>
      <c r="AF88" s="68">
        <v>15</v>
      </c>
      <c r="AG88" s="384">
        <f t="shared" si="12"/>
        <v>118.1</v>
      </c>
      <c r="AH88" s="384">
        <f t="shared" si="13"/>
        <v>137.69999999999999</v>
      </c>
      <c r="AI88" s="384">
        <f t="shared" si="14"/>
        <v>135.5</v>
      </c>
    </row>
    <row r="89" spans="1:35" s="68" customFormat="1" ht="13.5" customHeight="1" x14ac:dyDescent="0.2">
      <c r="A89" s="82"/>
      <c r="B89" s="69" t="s">
        <v>11</v>
      </c>
      <c r="C89" s="67"/>
      <c r="D89" s="183">
        <f t="shared" si="7"/>
        <v>18.287671232876711</v>
      </c>
      <c r="E89" s="183">
        <f t="shared" si="8"/>
        <v>24.049416609471518</v>
      </c>
      <c r="F89" s="183">
        <f t="shared" si="9"/>
        <v>12.29441305712492</v>
      </c>
      <c r="G89" s="188"/>
      <c r="H89" s="169"/>
      <c r="I89" s="204">
        <f t="shared" si="10"/>
        <v>-0.32772123358043503</v>
      </c>
      <c r="J89" s="60"/>
      <c r="K89" s="60"/>
      <c r="L89" s="60"/>
      <c r="M89" s="40"/>
      <c r="N89" s="60"/>
      <c r="O89" s="60"/>
      <c r="P89" s="83"/>
      <c r="Q89" s="94"/>
      <c r="R89" s="111"/>
      <c r="S89" s="61" t="str">
        <f t="shared" si="6"/>
        <v>Oxfordshire</v>
      </c>
      <c r="T89" s="115" t="b">
        <f t="shared" si="11"/>
        <v>0</v>
      </c>
      <c r="U89" s="180"/>
      <c r="V89" s="114"/>
      <c r="W89" s="379" t="s">
        <v>11</v>
      </c>
      <c r="X89" s="375">
        <v>3471</v>
      </c>
      <c r="Y89" s="374">
        <v>3504</v>
      </c>
      <c r="Z89" s="375">
        <v>3917</v>
      </c>
      <c r="AA89" s="382">
        <v>189.8</v>
      </c>
      <c r="AB89" s="65">
        <v>133.69999999999999</v>
      </c>
      <c r="AC89" s="68">
        <v>283.60000000000002</v>
      </c>
      <c r="AD89" s="382">
        <v>0</v>
      </c>
      <c r="AE89" s="68">
        <v>12</v>
      </c>
      <c r="AF89" s="68">
        <v>35</v>
      </c>
      <c r="AG89" s="384">
        <f t="shared" si="12"/>
        <v>189.8</v>
      </c>
      <c r="AH89" s="384">
        <f t="shared" si="13"/>
        <v>145.69999999999999</v>
      </c>
      <c r="AI89" s="384">
        <f t="shared" si="14"/>
        <v>318.60000000000002</v>
      </c>
    </row>
    <row r="90" spans="1:35" s="68" customFormat="1" ht="13.5" customHeight="1" x14ac:dyDescent="0.2">
      <c r="A90" s="82"/>
      <c r="B90" s="69" t="s">
        <v>12</v>
      </c>
      <c r="C90" s="67"/>
      <c r="D90" s="183">
        <f t="shared" si="7"/>
        <v>7.6100998238402813</v>
      </c>
      <c r="E90" s="183">
        <f t="shared" si="8"/>
        <v>8.8180610889774229</v>
      </c>
      <c r="F90" s="183">
        <f t="shared" si="9"/>
        <v>8.5578069129916567</v>
      </c>
      <c r="G90" s="188"/>
      <c r="H90" s="169"/>
      <c r="I90" s="204">
        <f t="shared" si="10"/>
        <v>0.12453280654512289</v>
      </c>
      <c r="J90" s="60"/>
      <c r="K90" s="60"/>
      <c r="L90" s="60"/>
      <c r="M90" s="40"/>
      <c r="N90" s="60"/>
      <c r="O90" s="60"/>
      <c r="P90" s="83"/>
      <c r="Q90" s="94"/>
      <c r="R90" s="111"/>
      <c r="S90" s="61" t="str">
        <f t="shared" si="6"/>
        <v>Portsmouth</v>
      </c>
      <c r="T90" s="115" t="b">
        <f t="shared" si="11"/>
        <v>0</v>
      </c>
      <c r="U90" s="180"/>
      <c r="V90" s="114"/>
      <c r="W90" s="379" t="s">
        <v>12</v>
      </c>
      <c r="X90" s="375">
        <v>1296</v>
      </c>
      <c r="Y90" s="374">
        <v>1328</v>
      </c>
      <c r="Z90" s="375">
        <v>1436</v>
      </c>
      <c r="AA90" s="382">
        <v>170.3</v>
      </c>
      <c r="AB90" s="65">
        <v>138.80000000000001</v>
      </c>
      <c r="AC90" s="68">
        <v>167.8</v>
      </c>
      <c r="AD90" s="383"/>
      <c r="AE90" s="68">
        <v>11.8</v>
      </c>
      <c r="AG90" s="384">
        <f t="shared" si="12"/>
        <v>170.3</v>
      </c>
      <c r="AH90" s="384">
        <f t="shared" si="13"/>
        <v>150.60000000000002</v>
      </c>
      <c r="AI90" s="384">
        <f t="shared" si="14"/>
        <v>167.8</v>
      </c>
    </row>
    <row r="91" spans="1:35" s="68" customFormat="1" ht="13.5" customHeight="1" x14ac:dyDescent="0.2">
      <c r="A91" s="82"/>
      <c r="B91" s="69" t="s">
        <v>3</v>
      </c>
      <c r="C91" s="67"/>
      <c r="D91" s="183">
        <f t="shared" si="7"/>
        <v>12.234468937875752</v>
      </c>
      <c r="E91" s="183">
        <f t="shared" si="8"/>
        <v>17.887828162291171</v>
      </c>
      <c r="F91" s="183">
        <f t="shared" si="9"/>
        <v>10.52870090634441</v>
      </c>
      <c r="G91" s="188"/>
      <c r="H91" s="169"/>
      <c r="I91" s="204">
        <f t="shared" si="10"/>
        <v>-0.13942313640198847</v>
      </c>
      <c r="J91" s="60"/>
      <c r="K91" s="60"/>
      <c r="L91" s="60"/>
      <c r="M91" s="40"/>
      <c r="N91" s="60"/>
      <c r="O91" s="60"/>
      <c r="P91" s="83"/>
      <c r="Q91" s="94"/>
      <c r="R91" s="111"/>
      <c r="S91" s="61" t="str">
        <f t="shared" si="6"/>
        <v>Reading</v>
      </c>
      <c r="T91" s="115" t="b">
        <f t="shared" si="11"/>
        <v>0</v>
      </c>
      <c r="U91" s="180"/>
      <c r="V91" s="114"/>
      <c r="W91" s="379" t="s">
        <v>3</v>
      </c>
      <c r="X91" s="375">
        <v>1221</v>
      </c>
      <c r="Y91" s="374">
        <v>1499</v>
      </c>
      <c r="Z91" s="375">
        <v>1394</v>
      </c>
      <c r="AA91" s="382">
        <v>92</v>
      </c>
      <c r="AB91" s="65">
        <v>60.8</v>
      </c>
      <c r="AC91" s="68">
        <v>94.9</v>
      </c>
      <c r="AD91" s="382">
        <v>7.8</v>
      </c>
      <c r="AE91" s="68">
        <v>23</v>
      </c>
      <c r="AF91" s="68">
        <v>37.5</v>
      </c>
      <c r="AG91" s="384">
        <f t="shared" si="12"/>
        <v>99.8</v>
      </c>
      <c r="AH91" s="384">
        <f t="shared" si="13"/>
        <v>83.8</v>
      </c>
      <c r="AI91" s="384">
        <f t="shared" si="14"/>
        <v>132.4</v>
      </c>
    </row>
    <row r="92" spans="1:35" s="68" customFormat="1" ht="13.5" customHeight="1" x14ac:dyDescent="0.2">
      <c r="A92" s="82"/>
      <c r="B92" s="69" t="s">
        <v>13</v>
      </c>
      <c r="C92" s="67"/>
      <c r="D92" s="183">
        <f t="shared" si="7"/>
        <v>15.256064690026953</v>
      </c>
      <c r="E92" s="183">
        <f t="shared" si="8"/>
        <v>13.967538322813345</v>
      </c>
      <c r="F92" s="183">
        <f t="shared" si="9"/>
        <v>11.043412033511043</v>
      </c>
      <c r="G92" s="188"/>
      <c r="H92" s="169"/>
      <c r="I92" s="204">
        <f t="shared" si="10"/>
        <v>-0.27612970593063657</v>
      </c>
      <c r="J92" s="60"/>
      <c r="K92" s="60"/>
      <c r="L92" s="60"/>
      <c r="M92" s="40"/>
      <c r="N92" s="60"/>
      <c r="O92" s="60"/>
      <c r="P92" s="83"/>
      <c r="Q92" s="94"/>
      <c r="R92" s="111"/>
      <c r="S92" s="61" t="str">
        <f t="shared" si="6"/>
        <v>Slough</v>
      </c>
      <c r="T92" s="115" t="b">
        <f t="shared" si="11"/>
        <v>0</v>
      </c>
      <c r="U92" s="180"/>
      <c r="V92" s="114"/>
      <c r="W92" s="379" t="s">
        <v>13</v>
      </c>
      <c r="X92" s="375">
        <v>1132</v>
      </c>
      <c r="Y92" s="374">
        <v>1549</v>
      </c>
      <c r="Z92" s="375">
        <v>1450</v>
      </c>
      <c r="AA92" s="382">
        <v>36.200000000000003</v>
      </c>
      <c r="AB92" s="65">
        <v>60.3</v>
      </c>
      <c r="AC92" s="68">
        <v>77.3</v>
      </c>
      <c r="AD92" s="382">
        <v>38</v>
      </c>
      <c r="AE92" s="68">
        <v>50.6</v>
      </c>
      <c r="AF92" s="68">
        <v>54</v>
      </c>
      <c r="AG92" s="384">
        <f t="shared" si="12"/>
        <v>74.2</v>
      </c>
      <c r="AH92" s="384">
        <f t="shared" si="13"/>
        <v>110.9</v>
      </c>
      <c r="AI92" s="384">
        <f t="shared" si="14"/>
        <v>131.30000000000001</v>
      </c>
    </row>
    <row r="93" spans="1:35" s="68" customFormat="1" ht="13.5" customHeight="1" x14ac:dyDescent="0.2">
      <c r="A93" s="82"/>
      <c r="B93" s="69" t="s">
        <v>28</v>
      </c>
      <c r="C93" s="67"/>
      <c r="D93" s="183">
        <f t="shared" si="7"/>
        <v>16.567032967032969</v>
      </c>
      <c r="E93" s="183">
        <f t="shared" si="8"/>
        <v>16.390580592773041</v>
      </c>
      <c r="F93" s="183">
        <f t="shared" si="9"/>
        <v>14.79528105482304</v>
      </c>
      <c r="G93" s="188"/>
      <c r="H93" s="169"/>
      <c r="I93" s="204">
        <f t="shared" si="10"/>
        <v>-0.10694443089088851</v>
      </c>
      <c r="J93" s="60"/>
      <c r="K93" s="60"/>
      <c r="L93" s="60"/>
      <c r="M93" s="40"/>
      <c r="N93" s="60"/>
      <c r="O93" s="60"/>
      <c r="P93" s="83"/>
      <c r="Q93" s="94"/>
      <c r="R93" s="111"/>
      <c r="S93" s="61" t="str">
        <f t="shared" si="6"/>
        <v>Somerset</v>
      </c>
      <c r="T93" s="115" t="b">
        <f t="shared" si="11"/>
        <v>0</v>
      </c>
      <c r="U93" s="180"/>
      <c r="V93" s="114"/>
      <c r="W93" s="379" t="s">
        <v>28</v>
      </c>
      <c r="X93" s="376">
        <v>3769</v>
      </c>
      <c r="Y93" s="374">
        <v>4037</v>
      </c>
      <c r="Z93" s="376">
        <v>4264</v>
      </c>
      <c r="AA93" s="68">
        <v>196.1</v>
      </c>
      <c r="AB93" s="65">
        <v>186.4</v>
      </c>
      <c r="AC93" s="68">
        <v>197.9</v>
      </c>
      <c r="AD93" s="382">
        <v>31.4</v>
      </c>
      <c r="AE93" s="68">
        <v>59.9</v>
      </c>
      <c r="AF93" s="68">
        <v>90.3</v>
      </c>
      <c r="AG93" s="384">
        <f t="shared" si="12"/>
        <v>227.5</v>
      </c>
      <c r="AH93" s="384">
        <f t="shared" si="13"/>
        <v>246.3</v>
      </c>
      <c r="AI93" s="384">
        <f t="shared" si="14"/>
        <v>288.2</v>
      </c>
    </row>
    <row r="94" spans="1:35" s="68" customFormat="1" ht="13.5" customHeight="1" x14ac:dyDescent="0.2">
      <c r="A94" s="82"/>
      <c r="B94" s="69" t="s">
        <v>14</v>
      </c>
      <c r="C94" s="67"/>
      <c r="D94" s="183">
        <f t="shared" si="7"/>
        <v>11.387096774193548</v>
      </c>
      <c r="E94" s="183">
        <f t="shared" si="8"/>
        <v>9.7259591429995016</v>
      </c>
      <c r="F94" s="183">
        <f t="shared" si="9"/>
        <v>6.0133928571428568</v>
      </c>
      <c r="G94" s="188"/>
      <c r="H94" s="170"/>
      <c r="I94" s="204">
        <f t="shared" si="10"/>
        <v>-0.47191167543504658</v>
      </c>
      <c r="J94" s="60"/>
      <c r="K94" s="60"/>
      <c r="L94" s="60"/>
      <c r="M94" s="40"/>
      <c r="N94" s="60"/>
      <c r="O94" s="60"/>
      <c r="P94" s="83"/>
      <c r="Q94" s="94"/>
      <c r="R94" s="111"/>
      <c r="S94" s="61" t="str">
        <f t="shared" si="6"/>
        <v>Southampton</v>
      </c>
      <c r="T94" s="115" t="b">
        <f t="shared" si="11"/>
        <v>0</v>
      </c>
      <c r="U94" s="180"/>
      <c r="V94" s="114"/>
      <c r="W94" s="379" t="s">
        <v>14</v>
      </c>
      <c r="X94" s="375">
        <v>2118</v>
      </c>
      <c r="Y94" s="374">
        <v>1952</v>
      </c>
      <c r="Z94" s="375">
        <v>1347</v>
      </c>
      <c r="AA94" s="68">
        <v>164</v>
      </c>
      <c r="AB94" s="65">
        <v>165.9</v>
      </c>
      <c r="AC94" s="68">
        <v>164.2</v>
      </c>
      <c r="AD94" s="382">
        <v>22</v>
      </c>
      <c r="AE94" s="68">
        <v>34.799999999999997</v>
      </c>
      <c r="AF94" s="68">
        <v>59.8</v>
      </c>
      <c r="AG94" s="384">
        <f t="shared" si="12"/>
        <v>186</v>
      </c>
      <c r="AH94" s="384">
        <f t="shared" si="13"/>
        <v>200.7</v>
      </c>
      <c r="AI94" s="384">
        <f t="shared" si="14"/>
        <v>224</v>
      </c>
    </row>
    <row r="95" spans="1:35" s="68" customFormat="1" ht="13.5" customHeight="1" x14ac:dyDescent="0.2">
      <c r="A95" s="82"/>
      <c r="B95" s="69" t="s">
        <v>7</v>
      </c>
      <c r="C95" s="67"/>
      <c r="D95" s="183">
        <f t="shared" si="7"/>
        <v>15.829207920792079</v>
      </c>
      <c r="E95" s="183">
        <f t="shared" si="8"/>
        <v>10.298876404494383</v>
      </c>
      <c r="F95" s="183">
        <f t="shared" si="9"/>
        <v>10.948835433371517</v>
      </c>
      <c r="G95" s="188"/>
      <c r="H95" s="170"/>
      <c r="I95" s="204">
        <f t="shared" si="10"/>
        <v>-0.30831438388082988</v>
      </c>
      <c r="J95" s="60"/>
      <c r="K95" s="60"/>
      <c r="L95" s="60"/>
      <c r="M95" s="40"/>
      <c r="N95" s="60"/>
      <c r="O95" s="60"/>
      <c r="P95" s="83"/>
      <c r="Q95" s="94"/>
      <c r="R95" s="111"/>
      <c r="S95" s="61" t="str">
        <f t="shared" si="6"/>
        <v>Surrey</v>
      </c>
      <c r="T95" s="115" t="b">
        <f t="shared" si="11"/>
        <v>0</v>
      </c>
      <c r="U95" s="180"/>
      <c r="V95" s="114"/>
      <c r="W95" s="379" t="s">
        <v>7</v>
      </c>
      <c r="X95" s="375">
        <v>5116</v>
      </c>
      <c r="Y95" s="374">
        <v>4583</v>
      </c>
      <c r="Z95" s="375">
        <v>5735</v>
      </c>
      <c r="AA95" s="68">
        <v>287.8</v>
      </c>
      <c r="AB95" s="65">
        <v>394</v>
      </c>
      <c r="AC95" s="68">
        <v>437.8</v>
      </c>
      <c r="AD95" s="382">
        <v>35.4</v>
      </c>
      <c r="AE95" s="68">
        <v>51</v>
      </c>
      <c r="AF95" s="68">
        <v>86</v>
      </c>
      <c r="AG95" s="384">
        <f t="shared" si="12"/>
        <v>323.2</v>
      </c>
      <c r="AH95" s="384">
        <f t="shared" si="13"/>
        <v>445</v>
      </c>
      <c r="AI95" s="384">
        <f t="shared" si="14"/>
        <v>523.79999999999995</v>
      </c>
    </row>
    <row r="96" spans="1:35" s="68" customFormat="1" ht="13.5" customHeight="1" x14ac:dyDescent="0.2">
      <c r="A96" s="177"/>
      <c r="B96" s="69" t="s">
        <v>52</v>
      </c>
      <c r="C96" s="67"/>
      <c r="D96" s="183">
        <f t="shared" si="7"/>
        <v>14.876543209876543</v>
      </c>
      <c r="E96" s="183">
        <f t="shared" si="8"/>
        <v>14.953789279112756</v>
      </c>
      <c r="F96" s="183">
        <f t="shared" si="9"/>
        <v>14.420567920184189</v>
      </c>
      <c r="G96" s="188"/>
      <c r="H96" s="170"/>
      <c r="I96" s="204">
        <f t="shared" si="10"/>
        <v>-3.0650621132847042E-2</v>
      </c>
      <c r="J96" s="60"/>
      <c r="K96" s="60"/>
      <c r="L96" s="60"/>
      <c r="M96" s="40"/>
      <c r="N96" s="60"/>
      <c r="O96" s="60"/>
      <c r="P96" s="83"/>
      <c r="Q96" s="94"/>
      <c r="R96" s="111"/>
      <c r="S96" s="61" t="str">
        <f t="shared" si="6"/>
        <v>Swindon</v>
      </c>
      <c r="T96" s="115" t="b">
        <f t="shared" si="11"/>
        <v>0</v>
      </c>
      <c r="U96" s="180"/>
      <c r="V96" s="114"/>
      <c r="W96" s="379" t="s">
        <v>52</v>
      </c>
      <c r="X96" s="376">
        <v>1205</v>
      </c>
      <c r="Y96" s="374">
        <v>1618</v>
      </c>
      <c r="Z96" s="376">
        <v>1879</v>
      </c>
      <c r="AA96" s="68">
        <v>76</v>
      </c>
      <c r="AB96" s="65">
        <v>100.6</v>
      </c>
      <c r="AC96" s="68">
        <v>92.4</v>
      </c>
      <c r="AD96" s="382">
        <v>5</v>
      </c>
      <c r="AE96" s="68">
        <v>7.6</v>
      </c>
      <c r="AF96" s="68">
        <v>37.9</v>
      </c>
      <c r="AG96" s="384">
        <f t="shared" si="12"/>
        <v>81</v>
      </c>
      <c r="AH96" s="384">
        <f t="shared" si="13"/>
        <v>108.19999999999999</v>
      </c>
      <c r="AI96" s="384">
        <f t="shared" si="14"/>
        <v>130.30000000000001</v>
      </c>
    </row>
    <row r="97" spans="1:35" s="68" customFormat="1" ht="13.5" customHeight="1" x14ac:dyDescent="0.2">
      <c r="A97" s="82"/>
      <c r="B97" s="69" t="s">
        <v>15</v>
      </c>
      <c r="C97" s="67"/>
      <c r="D97" s="183">
        <f t="shared" si="7"/>
        <v>9.5576407506702417</v>
      </c>
      <c r="E97" s="183">
        <f t="shared" si="8"/>
        <v>10.231990231990231</v>
      </c>
      <c r="F97" s="183">
        <f t="shared" si="9"/>
        <v>9.7052845528455283</v>
      </c>
      <c r="G97" s="188"/>
      <c r="H97" s="170"/>
      <c r="I97" s="204">
        <f t="shared" si="10"/>
        <v>1.5447724603473184E-2</v>
      </c>
      <c r="J97" s="60"/>
      <c r="K97" s="60"/>
      <c r="L97" s="60"/>
      <c r="M97" s="40"/>
      <c r="N97" s="60"/>
      <c r="O97" s="60"/>
      <c r="P97" s="83"/>
      <c r="Q97" s="94"/>
      <c r="R97" s="111"/>
      <c r="S97" s="61" t="str">
        <f t="shared" si="6"/>
        <v>West Berkshire</v>
      </c>
      <c r="T97" s="115" t="b">
        <f t="shared" si="11"/>
        <v>0</v>
      </c>
      <c r="U97" s="180"/>
      <c r="V97" s="114"/>
      <c r="W97" s="379" t="s">
        <v>15</v>
      </c>
      <c r="X97" s="375">
        <v>713</v>
      </c>
      <c r="Y97" s="374">
        <v>838</v>
      </c>
      <c r="Z97" s="375">
        <v>955</v>
      </c>
      <c r="AA97" s="68">
        <v>60.4</v>
      </c>
      <c r="AB97" s="65">
        <v>54.8</v>
      </c>
      <c r="AC97" s="68">
        <v>72.400000000000006</v>
      </c>
      <c r="AD97" s="382">
        <v>14.2</v>
      </c>
      <c r="AE97" s="68">
        <v>27.1</v>
      </c>
      <c r="AF97" s="68">
        <v>26</v>
      </c>
      <c r="AG97" s="384">
        <f t="shared" si="12"/>
        <v>74.599999999999994</v>
      </c>
      <c r="AH97" s="384">
        <f t="shared" si="13"/>
        <v>81.900000000000006</v>
      </c>
      <c r="AI97" s="384">
        <f t="shared" si="14"/>
        <v>98.4</v>
      </c>
    </row>
    <row r="98" spans="1:35" s="68" customFormat="1" ht="13.5" customHeight="1" x14ac:dyDescent="0.2">
      <c r="A98" s="82"/>
      <c r="B98" s="69" t="s">
        <v>5</v>
      </c>
      <c r="C98" s="67"/>
      <c r="D98" s="183">
        <f t="shared" si="7"/>
        <v>14.183150183150182</v>
      </c>
      <c r="E98" s="183">
        <f t="shared" si="8"/>
        <v>13.769358407079645</v>
      </c>
      <c r="F98" s="183">
        <f t="shared" si="9"/>
        <v>10.48855633802817</v>
      </c>
      <c r="G98" s="188"/>
      <c r="H98" s="170"/>
      <c r="I98" s="204">
        <f t="shared" si="10"/>
        <v>-0.26049176645617494</v>
      </c>
      <c r="J98" s="60"/>
      <c r="K98" s="60"/>
      <c r="L98" s="60"/>
      <c r="M98" s="40"/>
      <c r="N98" s="60"/>
      <c r="O98" s="60"/>
      <c r="P98" s="83"/>
      <c r="Q98" s="94"/>
      <c r="R98" s="111"/>
      <c r="S98" s="61" t="str">
        <f t="shared" si="6"/>
        <v>West Sussex</v>
      </c>
      <c r="T98" s="115" t="b">
        <f t="shared" si="11"/>
        <v>0</v>
      </c>
      <c r="U98" s="180"/>
      <c r="V98" s="114"/>
      <c r="W98" s="379" t="s">
        <v>5</v>
      </c>
      <c r="X98" s="375">
        <v>3872</v>
      </c>
      <c r="Y98" s="374">
        <v>4979</v>
      </c>
      <c r="Z98" s="375">
        <v>4766</v>
      </c>
      <c r="AA98" s="68">
        <v>253</v>
      </c>
      <c r="AB98" s="65">
        <v>317.5</v>
      </c>
      <c r="AC98" s="68">
        <v>375.4</v>
      </c>
      <c r="AD98" s="382">
        <v>20</v>
      </c>
      <c r="AE98" s="68">
        <v>44.1</v>
      </c>
      <c r="AF98" s="68">
        <v>79</v>
      </c>
      <c r="AG98" s="384">
        <f t="shared" si="12"/>
        <v>273</v>
      </c>
      <c r="AH98" s="384">
        <f t="shared" si="13"/>
        <v>361.6</v>
      </c>
      <c r="AI98" s="384">
        <f t="shared" si="14"/>
        <v>454.4</v>
      </c>
    </row>
    <row r="99" spans="1:35" s="68" customFormat="1" ht="13.5" customHeight="1" x14ac:dyDescent="0.2">
      <c r="A99" s="82"/>
      <c r="B99" s="69" t="s">
        <v>21</v>
      </c>
      <c r="C99" s="67"/>
      <c r="D99" s="184">
        <f t="shared" si="7"/>
        <v>11.44</v>
      </c>
      <c r="E99" s="184">
        <f t="shared" si="8"/>
        <v>19.937106918238992</v>
      </c>
      <c r="F99" s="183">
        <f t="shared" si="9"/>
        <v>12.879019908116387</v>
      </c>
      <c r="G99" s="188"/>
      <c r="H99" s="170"/>
      <c r="I99" s="204">
        <f t="shared" si="10"/>
        <v>0.12578845350667722</v>
      </c>
      <c r="J99" s="60"/>
      <c r="K99" s="60"/>
      <c r="L99" s="60"/>
      <c r="M99" s="40"/>
      <c r="N99" s="60"/>
      <c r="O99" s="60"/>
      <c r="P99" s="83"/>
      <c r="Q99" s="94"/>
      <c r="R99" s="111"/>
      <c r="S99" s="61" t="str">
        <f t="shared" si="6"/>
        <v>Windsor &amp; Maidenhead</v>
      </c>
      <c r="T99" s="115" t="b">
        <f t="shared" si="11"/>
        <v>0</v>
      </c>
      <c r="U99" s="180"/>
      <c r="V99" s="114"/>
      <c r="W99" s="379" t="s">
        <v>139</v>
      </c>
      <c r="X99" s="375">
        <v>715</v>
      </c>
      <c r="Y99" s="374">
        <v>951</v>
      </c>
      <c r="Z99" s="375">
        <v>841</v>
      </c>
      <c r="AA99" s="68">
        <v>46.5</v>
      </c>
      <c r="AB99" s="65">
        <v>32.700000000000003</v>
      </c>
      <c r="AC99" s="68">
        <v>54.3</v>
      </c>
      <c r="AD99" s="382">
        <v>16</v>
      </c>
      <c r="AE99" s="68">
        <v>15</v>
      </c>
      <c r="AF99" s="68">
        <v>11</v>
      </c>
      <c r="AG99" s="384">
        <f t="shared" si="12"/>
        <v>62.5</v>
      </c>
      <c r="AH99" s="384">
        <f t="shared" si="13"/>
        <v>47.7</v>
      </c>
      <c r="AI99" s="384">
        <f t="shared" si="14"/>
        <v>65.3</v>
      </c>
    </row>
    <row r="100" spans="1:35" s="68" customFormat="1" ht="13.5" customHeight="1" x14ac:dyDescent="0.2">
      <c r="A100" s="82"/>
      <c r="B100" s="69" t="s">
        <v>16</v>
      </c>
      <c r="C100" s="67"/>
      <c r="D100" s="184">
        <f t="shared" si="7"/>
        <v>8.560371517027864</v>
      </c>
      <c r="E100" s="184">
        <f t="shared" si="8"/>
        <v>8.2721712538226289</v>
      </c>
      <c r="F100" s="183">
        <f t="shared" si="9"/>
        <v>7.0107238605898132</v>
      </c>
      <c r="G100" s="188"/>
      <c r="H100" s="170"/>
      <c r="I100" s="204">
        <f t="shared" si="10"/>
        <v>-0.1810257479310996</v>
      </c>
      <c r="J100" s="60"/>
      <c r="K100" s="60"/>
      <c r="L100" s="60"/>
      <c r="M100" s="40"/>
      <c r="N100" s="60"/>
      <c r="O100" s="60"/>
      <c r="P100" s="83"/>
      <c r="Q100" s="94"/>
      <c r="R100" s="111"/>
      <c r="S100" s="61" t="str">
        <f t="shared" si="6"/>
        <v>Wokingham</v>
      </c>
      <c r="T100" s="115" t="b">
        <f t="shared" si="11"/>
        <v>0</v>
      </c>
      <c r="U100" s="180"/>
      <c r="V100" s="114"/>
      <c r="W100" s="379" t="s">
        <v>16</v>
      </c>
      <c r="X100" s="375">
        <v>553</v>
      </c>
      <c r="Y100" s="374">
        <v>541</v>
      </c>
      <c r="Z100" s="375">
        <v>523</v>
      </c>
      <c r="AA100" s="68">
        <v>45.6</v>
      </c>
      <c r="AB100" s="65">
        <v>49.4</v>
      </c>
      <c r="AC100" s="68">
        <v>57.6</v>
      </c>
      <c r="AD100" s="382">
        <v>19</v>
      </c>
      <c r="AE100" s="68">
        <v>16</v>
      </c>
      <c r="AF100" s="68">
        <v>17</v>
      </c>
      <c r="AG100" s="384">
        <f t="shared" si="12"/>
        <v>64.599999999999994</v>
      </c>
      <c r="AH100" s="384">
        <f t="shared" si="13"/>
        <v>65.400000000000006</v>
      </c>
      <c r="AI100" s="384">
        <f t="shared" si="14"/>
        <v>74.599999999999994</v>
      </c>
    </row>
    <row r="101" spans="1:35" s="68" customFormat="1" ht="13.5" customHeight="1" x14ac:dyDescent="0.2">
      <c r="A101" s="82"/>
      <c r="B101" s="88" t="s">
        <v>23</v>
      </c>
      <c r="C101" s="67"/>
      <c r="D101" s="185">
        <f t="shared" si="7"/>
        <v>13.848314606741573</v>
      </c>
      <c r="E101" s="185">
        <f t="shared" si="8"/>
        <v>13.781725888324873</v>
      </c>
      <c r="F101" s="185">
        <f t="shared" si="9"/>
        <v>11.872246696035242</v>
      </c>
      <c r="G101" s="188"/>
      <c r="H101" s="170"/>
      <c r="I101" s="205">
        <f t="shared" si="10"/>
        <v>-0.14269374771023399</v>
      </c>
      <c r="J101" s="60"/>
      <c r="K101" s="60"/>
      <c r="L101" s="60"/>
      <c r="M101" s="40"/>
      <c r="N101" s="60"/>
      <c r="O101" s="60"/>
      <c r="P101" s="83"/>
      <c r="Q101" s="94"/>
      <c r="R101" s="111"/>
      <c r="S101" s="61" t="str">
        <f t="shared" si="6"/>
        <v>South East</v>
      </c>
      <c r="T101" s="115" t="b">
        <f t="shared" si="11"/>
        <v>0</v>
      </c>
      <c r="U101" s="180"/>
      <c r="V101" s="114"/>
      <c r="W101" s="379" t="s">
        <v>23</v>
      </c>
      <c r="X101" s="377">
        <v>49300</v>
      </c>
      <c r="Y101" s="374">
        <v>54300</v>
      </c>
      <c r="Z101" s="377">
        <v>53900</v>
      </c>
      <c r="AA101" s="381">
        <v>3130</v>
      </c>
      <c r="AB101" s="65">
        <v>3330</v>
      </c>
      <c r="AC101" s="68">
        <v>3790</v>
      </c>
      <c r="AD101" s="381">
        <v>430</v>
      </c>
      <c r="AE101" s="68">
        <v>610</v>
      </c>
      <c r="AF101" s="68">
        <v>750</v>
      </c>
      <c r="AG101" s="384">
        <f t="shared" si="12"/>
        <v>3560</v>
      </c>
      <c r="AH101" s="384">
        <f t="shared" si="13"/>
        <v>3940</v>
      </c>
      <c r="AI101" s="384">
        <f t="shared" si="14"/>
        <v>4540</v>
      </c>
    </row>
    <row r="102" spans="1:35" s="68" customFormat="1" ht="13.5" customHeight="1" x14ac:dyDescent="0.2">
      <c r="A102" s="177"/>
      <c r="B102" s="193" t="s">
        <v>54</v>
      </c>
      <c r="C102" s="67"/>
      <c r="D102" s="194">
        <f t="shared" si="7"/>
        <v>15.196506550218341</v>
      </c>
      <c r="E102" s="194">
        <f t="shared" si="8"/>
        <v>14.242424242424242</v>
      </c>
      <c r="F102" s="194">
        <f t="shared" si="9"/>
        <v>13.13588850174216</v>
      </c>
      <c r="G102" s="188"/>
      <c r="H102" s="170"/>
      <c r="I102" s="206">
        <f t="shared" si="10"/>
        <v>-0.13559814169570272</v>
      </c>
      <c r="J102" s="60"/>
      <c r="K102" s="60"/>
      <c r="L102" s="60"/>
      <c r="M102" s="40"/>
      <c r="N102" s="60"/>
      <c r="O102" s="60"/>
      <c r="P102" s="83"/>
      <c r="Q102" s="94"/>
      <c r="R102" s="111"/>
      <c r="S102" s="61" t="str">
        <f t="shared" si="6"/>
        <v>South West</v>
      </c>
      <c r="T102" s="115" t="b">
        <f t="shared" si="11"/>
        <v>0</v>
      </c>
      <c r="U102" s="180"/>
      <c r="V102" s="114"/>
      <c r="W102" s="379" t="s">
        <v>54</v>
      </c>
      <c r="X102" s="377">
        <v>34800</v>
      </c>
      <c r="Y102" s="374">
        <v>37600</v>
      </c>
      <c r="Z102" s="377">
        <v>37700</v>
      </c>
      <c r="AA102" s="381">
        <v>2100</v>
      </c>
      <c r="AB102" s="65">
        <v>2330</v>
      </c>
      <c r="AC102" s="68">
        <v>2430</v>
      </c>
      <c r="AD102" s="381">
        <v>190</v>
      </c>
      <c r="AE102" s="68">
        <v>310</v>
      </c>
      <c r="AF102" s="68">
        <v>440</v>
      </c>
      <c r="AG102" s="384">
        <f t="shared" si="12"/>
        <v>2290</v>
      </c>
      <c r="AH102" s="384">
        <f t="shared" si="13"/>
        <v>2640</v>
      </c>
      <c r="AI102" s="384">
        <f t="shared" si="14"/>
        <v>2870</v>
      </c>
    </row>
    <row r="103" spans="1:35" s="65" customFormat="1" ht="15" customHeight="1" x14ac:dyDescent="0.25">
      <c r="A103" s="79"/>
      <c r="B103" s="147" t="s">
        <v>42</v>
      </c>
      <c r="C103" s="58"/>
      <c r="D103" s="186">
        <f t="shared" si="7"/>
        <v>14.472477064220184</v>
      </c>
      <c r="E103" s="186">
        <f t="shared" si="8"/>
        <v>13.743518838575874</v>
      </c>
      <c r="F103" s="186">
        <f t="shared" si="9"/>
        <v>12.468112244897959</v>
      </c>
      <c r="G103" s="189"/>
      <c r="H103" s="170"/>
      <c r="I103" s="207">
        <f t="shared" si="10"/>
        <v>-0.13849493838739937</v>
      </c>
      <c r="J103" s="58"/>
      <c r="K103" s="58"/>
      <c r="L103" s="58"/>
      <c r="M103" s="40"/>
      <c r="N103" s="60"/>
      <c r="O103" s="60"/>
      <c r="P103" s="78"/>
      <c r="Q103" s="92"/>
      <c r="R103" s="105"/>
      <c r="S103" s="61" t="str">
        <f t="shared" si="6"/>
        <v>England</v>
      </c>
      <c r="T103" s="115" t="b">
        <f t="shared" si="11"/>
        <v>0</v>
      </c>
      <c r="U103" s="180"/>
      <c r="V103" s="114"/>
      <c r="W103" s="380" t="s">
        <v>42</v>
      </c>
      <c r="X103" s="377">
        <v>378600</v>
      </c>
      <c r="Y103" s="374">
        <v>397600</v>
      </c>
      <c r="Z103" s="377">
        <v>391000</v>
      </c>
      <c r="AA103" s="65">
        <v>22910</v>
      </c>
      <c r="AB103" s="373">
        <v>24620</v>
      </c>
      <c r="AC103" s="65">
        <v>26500</v>
      </c>
      <c r="AD103" s="381">
        <v>3250</v>
      </c>
      <c r="AE103" s="65">
        <v>4310</v>
      </c>
      <c r="AF103" s="65">
        <v>4860</v>
      </c>
      <c r="AG103" s="384">
        <f t="shared" si="12"/>
        <v>26160</v>
      </c>
      <c r="AH103" s="384">
        <f t="shared" si="13"/>
        <v>28930</v>
      </c>
      <c r="AI103" s="384">
        <f t="shared" si="14"/>
        <v>31360</v>
      </c>
    </row>
    <row r="104" spans="1:35" s="65" customFormat="1" ht="39" customHeight="1" x14ac:dyDescent="0.2">
      <c r="A104" s="79"/>
      <c r="B104" s="145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78"/>
      <c r="Q104" s="92"/>
      <c r="R104" s="105"/>
      <c r="S104" s="65" t="str">
        <f>T73</f>
        <v>(None)</v>
      </c>
      <c r="T104" s="65" t="e">
        <f>VLOOKUP($S104,$B$80:$F$103,3,FALSE)</f>
        <v>#N/A</v>
      </c>
      <c r="U104" s="65" t="e">
        <f>VLOOKUP($S104,$B$9:$F$32,4,FALSE)</f>
        <v>#N/A</v>
      </c>
      <c r="V104" s="65" t="e">
        <f>VLOOKUP($S104,$B$9:$F$32,5,FALSE)</f>
        <v>#N/A</v>
      </c>
      <c r="W104" s="114"/>
      <c r="X104" s="114"/>
      <c r="Y104" s="114"/>
      <c r="Z104" s="114"/>
      <c r="AH104" s="384"/>
    </row>
    <row r="105" spans="1:35" s="65" customFormat="1" ht="7.5" customHeight="1" x14ac:dyDescent="0.2">
      <c r="A105" s="79"/>
      <c r="B105" s="44"/>
      <c r="C105" s="44"/>
      <c r="D105" s="43"/>
      <c r="E105" s="43"/>
      <c r="F105" s="43"/>
      <c r="G105" s="43"/>
      <c r="H105" s="45"/>
      <c r="I105" s="45"/>
      <c r="J105" s="45"/>
      <c r="K105" s="45"/>
      <c r="L105" s="45"/>
      <c r="M105" s="45"/>
      <c r="N105" s="45"/>
      <c r="O105" s="46"/>
      <c r="P105" s="78"/>
      <c r="Q105" s="92"/>
      <c r="R105" s="105"/>
      <c r="V105" s="114"/>
      <c r="W105" s="114"/>
      <c r="X105" s="114"/>
      <c r="Y105" s="114"/>
      <c r="Z105" s="114"/>
      <c r="AA105" s="114"/>
      <c r="AB105" s="114"/>
    </row>
    <row r="106" spans="1:35" s="65" customFormat="1" ht="15" customHeight="1" x14ac:dyDescent="0.2">
      <c r="A106" s="334"/>
      <c r="B106" s="335"/>
      <c r="C106" s="335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6"/>
      <c r="Q106" s="92"/>
      <c r="R106" s="105"/>
      <c r="V106" s="114"/>
      <c r="W106" s="114"/>
      <c r="X106" s="114"/>
      <c r="Y106" s="114"/>
      <c r="Z106" s="114"/>
      <c r="AA106" s="114"/>
      <c r="AB106" s="114"/>
    </row>
    <row r="107" spans="1:35" s="65" customFormat="1" ht="11.25" customHeight="1" x14ac:dyDescent="0.2">
      <c r="A107" s="337"/>
      <c r="B107" s="338"/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  <c r="O107" s="338"/>
      <c r="P107" s="339"/>
      <c r="Q107" s="92"/>
      <c r="R107" s="105"/>
      <c r="T107" s="110"/>
      <c r="V107" s="114"/>
      <c r="W107" s="114"/>
      <c r="X107" s="114"/>
      <c r="Y107" s="114"/>
      <c r="Z107" s="114"/>
      <c r="AA107" s="114"/>
      <c r="AB107" s="114"/>
    </row>
    <row r="108" spans="1:35" s="65" customFormat="1" ht="13.5" customHeight="1" x14ac:dyDescent="0.2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6"/>
      <c r="Q108" s="92"/>
      <c r="R108" s="159"/>
      <c r="S108" s="112"/>
      <c r="T108" s="112"/>
      <c r="U108" s="112"/>
      <c r="V108" s="114"/>
      <c r="W108" s="114"/>
      <c r="X108" s="114"/>
      <c r="Y108" s="114"/>
      <c r="Z108" s="114"/>
      <c r="AA108" s="114"/>
      <c r="AB108" s="114"/>
    </row>
    <row r="109" spans="1:35" s="65" customFormat="1" ht="15" customHeight="1" x14ac:dyDescent="0.25">
      <c r="A109" s="77"/>
      <c r="B109" s="387" t="s">
        <v>137</v>
      </c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78"/>
      <c r="Q109" s="92"/>
      <c r="R109" s="105"/>
      <c r="S109" s="112"/>
      <c r="T109" s="112"/>
      <c r="U109" s="112"/>
      <c r="V109" s="114"/>
      <c r="W109" s="114"/>
    </row>
    <row r="110" spans="1:35" s="65" customFormat="1" ht="18" customHeight="1" x14ac:dyDescent="0.2">
      <c r="A110" s="79"/>
      <c r="B110" s="371" t="s">
        <v>133</v>
      </c>
      <c r="C110" s="60"/>
      <c r="D110" s="60"/>
      <c r="E110" s="60"/>
      <c r="F110" s="60"/>
      <c r="G110" s="38"/>
      <c r="H110" s="38"/>
      <c r="I110" s="38"/>
      <c r="J110" s="38"/>
      <c r="K110" s="38"/>
      <c r="L110" s="38"/>
      <c r="M110" s="38"/>
      <c r="N110" s="38"/>
      <c r="O110" s="38"/>
      <c r="P110" s="78"/>
      <c r="Q110" s="92"/>
      <c r="R110" s="105"/>
      <c r="S110" s="112"/>
      <c r="T110" s="112"/>
      <c r="U110" s="112"/>
      <c r="V110" s="114"/>
      <c r="W110" s="114"/>
    </row>
    <row r="111" spans="1:35" s="65" customFormat="1" ht="36" customHeight="1" x14ac:dyDescent="0.2">
      <c r="A111" s="79"/>
      <c r="B111" s="67"/>
      <c r="C111" s="67"/>
      <c r="D111" s="67"/>
      <c r="E111" s="67"/>
      <c r="F111" s="67"/>
      <c r="I111" s="38"/>
      <c r="J111" s="38"/>
      <c r="K111" s="38"/>
      <c r="L111" s="38"/>
      <c r="M111" s="38"/>
      <c r="N111" s="38"/>
      <c r="O111" s="38"/>
      <c r="P111" s="78"/>
      <c r="Q111" s="92"/>
      <c r="R111" s="105"/>
      <c r="S111" s="112"/>
      <c r="T111" s="112"/>
      <c r="U111" s="112"/>
      <c r="V111" s="114"/>
      <c r="W111" s="114"/>
    </row>
    <row r="112" spans="1:35" s="63" customFormat="1" ht="13.5" customHeight="1" x14ac:dyDescent="0.2">
      <c r="A112" s="80"/>
      <c r="B112" s="67"/>
      <c r="C112" s="67"/>
      <c r="D112" s="67"/>
      <c r="E112" s="67"/>
      <c r="F112" s="67"/>
      <c r="I112" s="38"/>
      <c r="J112" s="38"/>
      <c r="K112" s="38"/>
      <c r="L112" s="38"/>
      <c r="M112" s="38"/>
      <c r="N112" s="38"/>
      <c r="O112" s="38"/>
      <c r="P112" s="81"/>
      <c r="Q112" s="93"/>
      <c r="R112" s="108"/>
      <c r="S112" s="61" t="str">
        <f>S80</f>
        <v>Bracknell Forest</v>
      </c>
      <c r="T112" s="50" t="b">
        <f>IF(S112=$T$2,I80)</f>
        <v>0</v>
      </c>
      <c r="U112" s="112"/>
      <c r="V112" s="114"/>
      <c r="W112" s="114"/>
      <c r="X112" s="65"/>
      <c r="Y112" s="65"/>
      <c r="Z112" s="65"/>
      <c r="AA112" s="65"/>
      <c r="AB112" s="65"/>
    </row>
    <row r="113" spans="1:24" ht="13.5" customHeight="1" x14ac:dyDescent="0.2">
      <c r="A113" s="79"/>
      <c r="B113" s="67"/>
      <c r="C113" s="67"/>
      <c r="D113" s="67"/>
      <c r="E113" s="67"/>
      <c r="F113" s="67"/>
      <c r="I113" s="41"/>
      <c r="J113" s="41"/>
      <c r="K113" s="38"/>
      <c r="L113" s="38"/>
      <c r="M113" s="38"/>
      <c r="N113" s="38"/>
      <c r="O113" s="38"/>
      <c r="P113" s="78"/>
      <c r="Q113" s="92"/>
      <c r="R113" s="105"/>
      <c r="S113" s="61" t="str">
        <f t="shared" ref="S113:S135" si="15">S81</f>
        <v>Brighton &amp; Hove</v>
      </c>
      <c r="T113" s="50" t="b">
        <f t="shared" ref="T112:T135" si="16">IF(S113=$T$2,I81)</f>
        <v>0</v>
      </c>
      <c r="U113" s="112"/>
      <c r="V113" s="114"/>
      <c r="W113" s="114"/>
    </row>
    <row r="114" spans="1:24" ht="13.5" customHeight="1" x14ac:dyDescent="0.2">
      <c r="A114" s="79"/>
      <c r="B114" s="67"/>
      <c r="C114" s="67"/>
      <c r="D114" s="67"/>
      <c r="E114" s="67"/>
      <c r="F114" s="67"/>
      <c r="I114" s="41"/>
      <c r="J114" s="41"/>
      <c r="K114" s="38"/>
      <c r="L114" s="38"/>
      <c r="M114" s="38"/>
      <c r="N114" s="38"/>
      <c r="O114" s="38"/>
      <c r="P114" s="78"/>
      <c r="Q114" s="92"/>
      <c r="R114" s="105"/>
      <c r="S114" s="61" t="str">
        <f t="shared" si="15"/>
        <v>Buckinghamshire</v>
      </c>
      <c r="T114" s="50" t="b">
        <f t="shared" si="16"/>
        <v>0</v>
      </c>
      <c r="U114" s="112"/>
      <c r="V114" s="114"/>
      <c r="W114" s="114"/>
      <c r="X114" s="116"/>
    </row>
    <row r="115" spans="1:24" ht="13.5" customHeight="1" x14ac:dyDescent="0.2">
      <c r="A115" s="79"/>
      <c r="B115" s="67"/>
      <c r="C115" s="67"/>
      <c r="D115" s="67"/>
      <c r="E115" s="67"/>
      <c r="F115" s="67"/>
      <c r="I115" s="41"/>
      <c r="J115" s="41"/>
      <c r="K115" s="38"/>
      <c r="L115" s="38"/>
      <c r="M115" s="38"/>
      <c r="N115" s="38"/>
      <c r="O115" s="38"/>
      <c r="P115" s="78"/>
      <c r="Q115" s="92"/>
      <c r="R115" s="105"/>
      <c r="S115" s="61" t="str">
        <f t="shared" si="15"/>
        <v>East Sussex</v>
      </c>
      <c r="T115" s="50" t="b">
        <f t="shared" si="16"/>
        <v>0</v>
      </c>
      <c r="U115" s="112"/>
      <c r="V115" s="114"/>
      <c r="W115" s="114"/>
      <c r="X115" s="106"/>
    </row>
    <row r="116" spans="1:24" ht="13.5" customHeight="1" x14ac:dyDescent="0.2">
      <c r="A116" s="79"/>
      <c r="B116" s="67"/>
      <c r="C116" s="67"/>
      <c r="D116" s="67"/>
      <c r="E116" s="67"/>
      <c r="F116" s="67"/>
      <c r="I116" s="41"/>
      <c r="J116" s="41"/>
      <c r="K116" s="38"/>
      <c r="L116" s="38"/>
      <c r="M116" s="38"/>
      <c r="N116" s="38"/>
      <c r="O116" s="38"/>
      <c r="P116" s="78"/>
      <c r="Q116" s="92"/>
      <c r="R116" s="105"/>
      <c r="S116" s="61" t="str">
        <f t="shared" si="15"/>
        <v>Hampshire</v>
      </c>
      <c r="T116" s="50" t="b">
        <f t="shared" si="16"/>
        <v>0</v>
      </c>
      <c r="U116" s="112"/>
      <c r="V116" s="114"/>
      <c r="W116" s="114"/>
    </row>
    <row r="117" spans="1:24" ht="13.5" customHeight="1" x14ac:dyDescent="0.2">
      <c r="A117" s="79"/>
      <c r="B117" s="67"/>
      <c r="C117" s="67"/>
      <c r="D117" s="67"/>
      <c r="E117" s="67"/>
      <c r="F117" s="67"/>
      <c r="I117" s="41"/>
      <c r="J117" s="41"/>
      <c r="K117" s="38"/>
      <c r="L117" s="38"/>
      <c r="M117" s="38"/>
      <c r="N117" s="38"/>
      <c r="O117" s="38"/>
      <c r="P117" s="78"/>
      <c r="Q117" s="92"/>
      <c r="R117" s="105"/>
      <c r="S117" s="61" t="str">
        <f t="shared" si="15"/>
        <v>Isle of Wight</v>
      </c>
      <c r="T117" s="50" t="b">
        <f t="shared" si="16"/>
        <v>0</v>
      </c>
      <c r="U117" s="112"/>
      <c r="V117" s="114"/>
      <c r="W117" s="114"/>
    </row>
    <row r="118" spans="1:24" ht="13.5" customHeight="1" x14ac:dyDescent="0.2">
      <c r="A118" s="79"/>
      <c r="B118" s="67"/>
      <c r="C118" s="67"/>
      <c r="D118" s="67"/>
      <c r="E118" s="67"/>
      <c r="F118" s="67"/>
      <c r="I118" s="41"/>
      <c r="J118" s="41"/>
      <c r="K118" s="38"/>
      <c r="L118" s="38"/>
      <c r="M118" s="38"/>
      <c r="N118" s="38"/>
      <c r="O118" s="38"/>
      <c r="P118" s="78"/>
      <c r="Q118" s="92"/>
      <c r="R118" s="105"/>
      <c r="S118" s="61" t="str">
        <f t="shared" si="15"/>
        <v>Kent</v>
      </c>
      <c r="T118" s="50" t="b">
        <f t="shared" si="16"/>
        <v>0</v>
      </c>
      <c r="U118" s="112"/>
      <c r="V118" s="114"/>
      <c r="W118" s="114"/>
    </row>
    <row r="119" spans="1:24" ht="13.5" customHeight="1" x14ac:dyDescent="0.2">
      <c r="A119" s="79"/>
      <c r="B119" s="67"/>
      <c r="C119" s="67"/>
      <c r="D119" s="67"/>
      <c r="E119" s="67"/>
      <c r="F119" s="67"/>
      <c r="I119" s="41"/>
      <c r="J119" s="41"/>
      <c r="K119" s="38"/>
      <c r="L119" s="38"/>
      <c r="M119" s="38"/>
      <c r="N119" s="38"/>
      <c r="O119" s="38"/>
      <c r="P119" s="78"/>
      <c r="Q119" s="92"/>
      <c r="R119" s="105"/>
      <c r="S119" s="61" t="str">
        <f t="shared" si="15"/>
        <v>Medway</v>
      </c>
      <c r="T119" s="50" t="b">
        <f t="shared" si="16"/>
        <v>0</v>
      </c>
      <c r="U119" s="112"/>
      <c r="V119" s="114"/>
      <c r="W119" s="114"/>
    </row>
    <row r="120" spans="1:24" ht="13.5" customHeight="1" x14ac:dyDescent="0.2">
      <c r="A120" s="79"/>
      <c r="B120" s="67"/>
      <c r="C120" s="67"/>
      <c r="D120" s="67"/>
      <c r="E120" s="67"/>
      <c r="F120" s="67"/>
      <c r="I120" s="41"/>
      <c r="J120" s="41"/>
      <c r="K120" s="38"/>
      <c r="L120" s="38"/>
      <c r="M120" s="38"/>
      <c r="N120" s="38"/>
      <c r="O120" s="38"/>
      <c r="P120" s="78"/>
      <c r="Q120" s="92"/>
      <c r="R120" s="105"/>
      <c r="S120" s="61" t="str">
        <f t="shared" si="15"/>
        <v>Milton Keynes</v>
      </c>
      <c r="T120" s="50" t="b">
        <f t="shared" si="16"/>
        <v>0</v>
      </c>
      <c r="U120" s="112"/>
      <c r="V120" s="114"/>
      <c r="W120" s="114"/>
    </row>
    <row r="121" spans="1:24" ht="13.5" customHeight="1" x14ac:dyDescent="0.2">
      <c r="A121" s="79"/>
      <c r="B121" s="67"/>
      <c r="C121" s="67"/>
      <c r="D121" s="67"/>
      <c r="E121" s="67"/>
      <c r="F121" s="67"/>
      <c r="I121" s="41"/>
      <c r="J121" s="41"/>
      <c r="K121" s="38"/>
      <c r="L121" s="38"/>
      <c r="M121" s="38"/>
      <c r="N121" s="38"/>
      <c r="O121" s="38"/>
      <c r="P121" s="78"/>
      <c r="Q121" s="92"/>
      <c r="R121" s="105"/>
      <c r="S121" s="61" t="str">
        <f t="shared" si="15"/>
        <v>Oxfordshire</v>
      </c>
      <c r="T121" s="50" t="b">
        <f t="shared" si="16"/>
        <v>0</v>
      </c>
      <c r="U121" s="112"/>
      <c r="V121" s="114"/>
      <c r="W121" s="114"/>
    </row>
    <row r="122" spans="1:24" ht="13.5" customHeight="1" x14ac:dyDescent="0.2">
      <c r="A122" s="79"/>
      <c r="B122" s="67"/>
      <c r="C122" s="67"/>
      <c r="D122" s="67"/>
      <c r="E122" s="67"/>
      <c r="F122" s="67"/>
      <c r="I122" s="41"/>
      <c r="J122" s="41"/>
      <c r="K122" s="38"/>
      <c r="L122" s="38"/>
      <c r="M122" s="38"/>
      <c r="N122" s="38"/>
      <c r="O122" s="38"/>
      <c r="P122" s="78"/>
      <c r="Q122" s="92"/>
      <c r="R122" s="105"/>
      <c r="S122" s="61" t="str">
        <f t="shared" si="15"/>
        <v>Portsmouth</v>
      </c>
      <c r="T122" s="50" t="b">
        <f t="shared" si="16"/>
        <v>0</v>
      </c>
      <c r="U122" s="112"/>
      <c r="V122" s="114"/>
      <c r="W122" s="114"/>
    </row>
    <row r="123" spans="1:24" ht="13.5" customHeight="1" x14ac:dyDescent="0.2">
      <c r="A123" s="79"/>
      <c r="B123" s="67"/>
      <c r="C123" s="67"/>
      <c r="D123" s="67"/>
      <c r="E123" s="67"/>
      <c r="F123" s="67"/>
      <c r="I123" s="41"/>
      <c r="J123" s="41"/>
      <c r="K123" s="38"/>
      <c r="L123" s="38"/>
      <c r="M123" s="38"/>
      <c r="N123" s="38"/>
      <c r="O123" s="38"/>
      <c r="P123" s="78"/>
      <c r="Q123" s="92"/>
      <c r="R123" s="105"/>
      <c r="S123" s="61" t="str">
        <f t="shared" si="15"/>
        <v>Reading</v>
      </c>
      <c r="T123" s="50" t="b">
        <f t="shared" si="16"/>
        <v>0</v>
      </c>
      <c r="U123" s="112"/>
      <c r="V123" s="114"/>
      <c r="W123" s="114"/>
    </row>
    <row r="124" spans="1:24" ht="13.5" customHeight="1" x14ac:dyDescent="0.2">
      <c r="A124" s="79"/>
      <c r="B124" s="67"/>
      <c r="C124" s="67"/>
      <c r="D124" s="67"/>
      <c r="E124" s="67"/>
      <c r="F124" s="67"/>
      <c r="I124" s="41"/>
      <c r="J124" s="41"/>
      <c r="K124" s="38"/>
      <c r="L124" s="38"/>
      <c r="M124" s="38"/>
      <c r="N124" s="38"/>
      <c r="O124" s="38"/>
      <c r="P124" s="78"/>
      <c r="Q124" s="92"/>
      <c r="R124" s="105"/>
      <c r="S124" s="61" t="str">
        <f t="shared" si="15"/>
        <v>Slough</v>
      </c>
      <c r="T124" s="50" t="b">
        <f t="shared" si="16"/>
        <v>0</v>
      </c>
      <c r="U124" s="112"/>
      <c r="V124" s="114"/>
      <c r="W124" s="114"/>
    </row>
    <row r="125" spans="1:24" ht="13.5" customHeight="1" x14ac:dyDescent="0.2">
      <c r="A125" s="79"/>
      <c r="B125" s="67"/>
      <c r="C125" s="67"/>
      <c r="D125" s="67"/>
      <c r="E125" s="67"/>
      <c r="F125" s="67"/>
      <c r="I125" s="41"/>
      <c r="J125" s="41"/>
      <c r="K125" s="38"/>
      <c r="L125" s="38"/>
      <c r="M125" s="38"/>
      <c r="N125" s="38"/>
      <c r="O125" s="38"/>
      <c r="P125" s="78"/>
      <c r="Q125" s="92"/>
      <c r="R125" s="105"/>
      <c r="S125" s="61" t="str">
        <f t="shared" si="15"/>
        <v>Somerset</v>
      </c>
      <c r="T125" s="50" t="b">
        <f t="shared" si="16"/>
        <v>0</v>
      </c>
      <c r="U125" s="112"/>
      <c r="V125" s="114"/>
      <c r="W125" s="114"/>
    </row>
    <row r="126" spans="1:24" s="65" customFormat="1" ht="13.5" customHeight="1" x14ac:dyDescent="0.2">
      <c r="A126" s="79"/>
      <c r="B126" s="67"/>
      <c r="C126" s="67"/>
      <c r="D126" s="67"/>
      <c r="E126" s="67"/>
      <c r="F126" s="67"/>
      <c r="I126" s="41"/>
      <c r="J126" s="41"/>
      <c r="K126" s="38"/>
      <c r="L126" s="38"/>
      <c r="M126" s="38"/>
      <c r="N126" s="38"/>
      <c r="O126" s="38"/>
      <c r="P126" s="78"/>
      <c r="Q126" s="92"/>
      <c r="R126" s="105"/>
      <c r="S126" s="61" t="str">
        <f t="shared" si="15"/>
        <v>Southampton</v>
      </c>
      <c r="T126" s="50" t="b">
        <f t="shared" si="16"/>
        <v>0</v>
      </c>
      <c r="U126" s="112"/>
      <c r="V126" s="114"/>
      <c r="W126" s="114"/>
    </row>
    <row r="127" spans="1:24" s="65" customFormat="1" ht="13.5" customHeight="1" x14ac:dyDescent="0.2">
      <c r="A127" s="79"/>
      <c r="B127" s="67"/>
      <c r="C127" s="67"/>
      <c r="D127" s="67"/>
      <c r="E127" s="67"/>
      <c r="F127" s="67"/>
      <c r="I127" s="41"/>
      <c r="J127" s="41"/>
      <c r="K127" s="38"/>
      <c r="L127" s="38"/>
      <c r="M127" s="38"/>
      <c r="N127" s="38"/>
      <c r="O127" s="38"/>
      <c r="P127" s="78"/>
      <c r="Q127" s="92"/>
      <c r="R127" s="105"/>
      <c r="S127" s="61" t="str">
        <f t="shared" si="15"/>
        <v>Surrey</v>
      </c>
      <c r="T127" s="50" t="b">
        <f t="shared" si="16"/>
        <v>0</v>
      </c>
      <c r="U127" s="112"/>
      <c r="V127" s="114"/>
      <c r="W127" s="114"/>
    </row>
    <row r="128" spans="1:24" s="65" customFormat="1" ht="13.5" customHeight="1" x14ac:dyDescent="0.2">
      <c r="A128" s="137"/>
      <c r="B128" s="67"/>
      <c r="C128" s="67"/>
      <c r="D128" s="67"/>
      <c r="E128" s="67"/>
      <c r="F128" s="67"/>
      <c r="I128" s="41"/>
      <c r="J128" s="41"/>
      <c r="K128" s="38"/>
      <c r="L128" s="38"/>
      <c r="M128" s="38"/>
      <c r="N128" s="38"/>
      <c r="O128" s="38"/>
      <c r="P128" s="78"/>
      <c r="Q128" s="92"/>
      <c r="R128" s="105"/>
      <c r="S128" s="61" t="str">
        <f t="shared" si="15"/>
        <v>Swindon</v>
      </c>
      <c r="T128" s="50" t="b">
        <f t="shared" si="16"/>
        <v>0</v>
      </c>
      <c r="U128" s="112"/>
      <c r="V128" s="114"/>
      <c r="W128" s="114"/>
    </row>
    <row r="129" spans="1:26" s="65" customFormat="1" ht="13.5" customHeight="1" x14ac:dyDescent="0.2">
      <c r="A129" s="79"/>
      <c r="B129" s="67"/>
      <c r="C129" s="67"/>
      <c r="D129" s="67"/>
      <c r="E129" s="67"/>
      <c r="F129" s="67"/>
      <c r="I129" s="41"/>
      <c r="J129" s="41"/>
      <c r="K129" s="38"/>
      <c r="L129" s="38"/>
      <c r="M129" s="38"/>
      <c r="N129" s="38"/>
      <c r="O129" s="38"/>
      <c r="P129" s="78"/>
      <c r="Q129" s="92"/>
      <c r="R129" s="105"/>
      <c r="S129" s="61" t="str">
        <f t="shared" si="15"/>
        <v>West Berkshire</v>
      </c>
      <c r="T129" s="50" t="b">
        <f t="shared" si="16"/>
        <v>0</v>
      </c>
      <c r="U129" s="112"/>
      <c r="V129" s="114"/>
      <c r="W129" s="114"/>
    </row>
    <row r="130" spans="1:26" s="65" customFormat="1" ht="13.5" customHeight="1" x14ac:dyDescent="0.2">
      <c r="A130" s="79"/>
      <c r="B130" s="67"/>
      <c r="C130" s="67"/>
      <c r="D130" s="67"/>
      <c r="E130" s="67"/>
      <c r="F130" s="67"/>
      <c r="I130" s="41"/>
      <c r="J130" s="41"/>
      <c r="K130" s="38"/>
      <c r="L130" s="38"/>
      <c r="M130" s="38"/>
      <c r="N130" s="38"/>
      <c r="O130" s="38"/>
      <c r="P130" s="78"/>
      <c r="Q130" s="92"/>
      <c r="R130" s="105"/>
      <c r="S130" s="61" t="str">
        <f t="shared" si="15"/>
        <v>West Sussex</v>
      </c>
      <c r="T130" s="50" t="b">
        <f t="shared" si="16"/>
        <v>0</v>
      </c>
      <c r="U130" s="112"/>
      <c r="V130" s="114"/>
      <c r="W130" s="114"/>
    </row>
    <row r="131" spans="1:26" s="65" customFormat="1" ht="13.5" customHeight="1" x14ac:dyDescent="0.2">
      <c r="A131" s="79"/>
      <c r="B131" s="67"/>
      <c r="C131" s="67"/>
      <c r="D131" s="67"/>
      <c r="E131" s="67"/>
      <c r="F131" s="67"/>
      <c r="I131" s="41"/>
      <c r="J131" s="41"/>
      <c r="K131" s="38"/>
      <c r="L131" s="38"/>
      <c r="M131" s="38"/>
      <c r="N131" s="38"/>
      <c r="O131" s="38"/>
      <c r="P131" s="78"/>
      <c r="Q131" s="92"/>
      <c r="R131" s="105"/>
      <c r="S131" s="61" t="str">
        <f t="shared" si="15"/>
        <v>Windsor &amp; Maidenhead</v>
      </c>
      <c r="T131" s="50" t="b">
        <f t="shared" si="16"/>
        <v>0</v>
      </c>
      <c r="U131" s="112"/>
      <c r="V131" s="114"/>
      <c r="W131" s="114"/>
    </row>
    <row r="132" spans="1:26" s="65" customFormat="1" ht="13.5" customHeight="1" x14ac:dyDescent="0.2">
      <c r="A132" s="79"/>
      <c r="B132" s="67"/>
      <c r="C132" s="67"/>
      <c r="D132" s="67"/>
      <c r="E132" s="67"/>
      <c r="F132" s="67"/>
      <c r="I132" s="41"/>
      <c r="J132" s="41"/>
      <c r="K132" s="38"/>
      <c r="L132" s="38"/>
      <c r="M132" s="38"/>
      <c r="N132" s="38"/>
      <c r="O132" s="38"/>
      <c r="P132" s="78"/>
      <c r="Q132" s="92"/>
      <c r="R132" s="105"/>
      <c r="S132" s="61" t="str">
        <f t="shared" si="15"/>
        <v>Wokingham</v>
      </c>
      <c r="T132" s="50" t="b">
        <f t="shared" si="16"/>
        <v>0</v>
      </c>
    </row>
    <row r="133" spans="1:26" s="65" customFormat="1" ht="13.5" customHeight="1" x14ac:dyDescent="0.2">
      <c r="A133" s="79"/>
      <c r="B133" s="67"/>
      <c r="C133" s="67"/>
      <c r="D133" s="67"/>
      <c r="E133" s="67"/>
      <c r="F133" s="67"/>
      <c r="I133" s="41"/>
      <c r="J133" s="41"/>
      <c r="K133" s="38"/>
      <c r="L133" s="38"/>
      <c r="M133" s="38"/>
      <c r="N133" s="38"/>
      <c r="O133" s="38"/>
      <c r="P133" s="78"/>
      <c r="Q133" s="92"/>
      <c r="R133" s="105"/>
      <c r="S133" s="61" t="str">
        <f t="shared" si="15"/>
        <v>South East</v>
      </c>
      <c r="T133" s="50" t="b">
        <f t="shared" si="16"/>
        <v>0</v>
      </c>
    </row>
    <row r="134" spans="1:26" s="65" customFormat="1" ht="13.5" customHeight="1" x14ac:dyDescent="0.2">
      <c r="A134" s="137"/>
      <c r="B134" s="67"/>
      <c r="C134" s="67"/>
      <c r="D134" s="67"/>
      <c r="E134" s="67"/>
      <c r="F134" s="67"/>
      <c r="I134" s="41"/>
      <c r="J134" s="41"/>
      <c r="K134" s="38"/>
      <c r="L134" s="38"/>
      <c r="M134" s="38"/>
      <c r="N134" s="38"/>
      <c r="O134" s="38"/>
      <c r="P134" s="78"/>
      <c r="Q134" s="92"/>
      <c r="R134" s="105"/>
      <c r="S134" s="61" t="str">
        <f t="shared" si="15"/>
        <v>South West</v>
      </c>
      <c r="T134" s="50" t="b">
        <f t="shared" si="16"/>
        <v>0</v>
      </c>
    </row>
    <row r="135" spans="1:26" s="65" customFormat="1" ht="13.5" customHeight="1" x14ac:dyDescent="0.2">
      <c r="A135" s="79"/>
      <c r="B135" s="67"/>
      <c r="C135" s="67"/>
      <c r="D135" s="67"/>
      <c r="E135" s="67"/>
      <c r="F135" s="67"/>
      <c r="I135" s="38"/>
      <c r="J135" s="38"/>
      <c r="K135" s="38"/>
      <c r="L135" s="38"/>
      <c r="M135" s="38"/>
      <c r="N135" s="38"/>
      <c r="O135" s="38"/>
      <c r="P135" s="78"/>
      <c r="Q135" s="92"/>
      <c r="R135" s="105"/>
      <c r="S135" s="61" t="str">
        <f t="shared" si="15"/>
        <v>England</v>
      </c>
      <c r="T135" s="50" t="b">
        <f t="shared" si="16"/>
        <v>0</v>
      </c>
    </row>
    <row r="136" spans="1:26" s="65" customFormat="1" ht="26.25" customHeight="1" x14ac:dyDescent="0.2">
      <c r="A136" s="137"/>
      <c r="B136" s="67"/>
      <c r="C136" s="67"/>
      <c r="D136" s="67"/>
      <c r="E136" s="67"/>
      <c r="F136" s="67"/>
      <c r="G136" s="55"/>
      <c r="H136" s="38"/>
      <c r="I136" s="38"/>
      <c r="J136" s="38"/>
      <c r="K136" s="38"/>
      <c r="L136" s="38"/>
      <c r="M136" s="38"/>
      <c r="N136" s="38"/>
      <c r="O136" s="38"/>
      <c r="P136" s="78"/>
      <c r="Q136" s="92"/>
      <c r="R136" s="105"/>
      <c r="Y136" s="117"/>
    </row>
    <row r="137" spans="1:26" s="65" customFormat="1" ht="27" customHeight="1" x14ac:dyDescent="0.2">
      <c r="A137" s="137"/>
      <c r="B137" s="67"/>
      <c r="C137" s="67"/>
      <c r="D137" s="67"/>
      <c r="E137" s="67"/>
      <c r="F137" s="67"/>
      <c r="G137" s="55"/>
      <c r="H137" s="38"/>
      <c r="I137" s="38"/>
      <c r="J137" s="38"/>
      <c r="K137" s="38"/>
      <c r="L137" s="38"/>
      <c r="M137" s="38"/>
      <c r="N137" s="38"/>
      <c r="O137" s="38"/>
      <c r="P137" s="78"/>
      <c r="Q137" s="92"/>
      <c r="R137" s="105"/>
      <c r="Y137" s="117"/>
    </row>
    <row r="138" spans="1:26" s="65" customFormat="1" ht="26.25" customHeight="1" x14ac:dyDescent="0.2">
      <c r="A138" s="137"/>
      <c r="B138" s="59"/>
      <c r="C138" s="59"/>
      <c r="D138" s="55"/>
      <c r="E138" s="55"/>
      <c r="F138" s="55"/>
      <c r="G138" s="55"/>
      <c r="H138" s="38"/>
      <c r="I138" s="38"/>
      <c r="J138" s="38"/>
      <c r="K138" s="38"/>
      <c r="L138" s="38"/>
      <c r="M138" s="38"/>
      <c r="N138" s="38"/>
      <c r="O138" s="38"/>
      <c r="P138" s="78"/>
      <c r="Q138" s="92"/>
      <c r="R138" s="105"/>
      <c r="Y138" s="117"/>
    </row>
    <row r="139" spans="1:26" s="65" customFormat="1" ht="11.25" customHeight="1" x14ac:dyDescent="0.2">
      <c r="A139" s="137"/>
      <c r="B139" s="59"/>
      <c r="C139" s="59"/>
      <c r="D139" s="55"/>
      <c r="E139" s="55"/>
      <c r="F139" s="55"/>
      <c r="G139" s="55"/>
      <c r="H139" s="38"/>
      <c r="I139" s="38"/>
      <c r="J139" s="38"/>
      <c r="K139" s="38"/>
      <c r="L139" s="38"/>
      <c r="M139" s="38"/>
      <c r="N139" s="38"/>
      <c r="O139" s="38"/>
      <c r="P139" s="78"/>
      <c r="Q139" s="92"/>
      <c r="R139" s="105"/>
      <c r="Y139" s="117"/>
    </row>
    <row r="140" spans="1:26" ht="7.5" customHeight="1" x14ac:dyDescent="0.2">
      <c r="A140" s="79"/>
      <c r="B140" s="44"/>
      <c r="C140" s="44"/>
      <c r="D140" s="43"/>
      <c r="E140" s="43"/>
      <c r="F140" s="43"/>
      <c r="G140" s="43"/>
      <c r="H140" s="45"/>
      <c r="I140" s="45"/>
      <c r="J140" s="45"/>
      <c r="K140" s="45"/>
      <c r="L140" s="45"/>
      <c r="M140" s="45"/>
      <c r="N140" s="45"/>
      <c r="O140" s="46"/>
      <c r="P140" s="78"/>
      <c r="Q140" s="92"/>
      <c r="R140" s="105"/>
    </row>
    <row r="141" spans="1:26" ht="15" customHeight="1" x14ac:dyDescent="0.2">
      <c r="A141" s="334"/>
      <c r="B141" s="335"/>
      <c r="C141" s="335"/>
      <c r="D141" s="335"/>
      <c r="E141" s="335"/>
      <c r="F141" s="335"/>
      <c r="G141" s="335"/>
      <c r="H141" s="335"/>
      <c r="I141" s="335"/>
      <c r="J141" s="335"/>
      <c r="K141" s="335"/>
      <c r="L141" s="335"/>
      <c r="M141" s="335"/>
      <c r="N141" s="335"/>
      <c r="O141" s="335"/>
      <c r="P141" s="336"/>
      <c r="Q141" s="92"/>
      <c r="R141" s="105"/>
    </row>
    <row r="142" spans="1:26" ht="11.25" customHeight="1" x14ac:dyDescent="0.2">
      <c r="A142" s="337"/>
      <c r="B142" s="338"/>
      <c r="C142" s="338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9"/>
      <c r="Q142" s="92"/>
      <c r="R142" s="105"/>
    </row>
    <row r="143" spans="1:26" ht="11.25" customHeight="1" x14ac:dyDescent="0.2">
      <c r="A143" s="97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92"/>
      <c r="R143" s="105"/>
      <c r="Z143" s="66"/>
    </row>
    <row r="144" spans="1:26" ht="11.25" customHeight="1" x14ac:dyDescent="0.2">
      <c r="A144" s="9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92"/>
      <c r="R144" s="105"/>
      <c r="Z144" s="66"/>
    </row>
    <row r="145" spans="1:28" ht="11.25" customHeight="1" x14ac:dyDescent="0.2">
      <c r="A145" s="98"/>
      <c r="B145" s="343" t="s">
        <v>25</v>
      </c>
      <c r="C145" s="300"/>
      <c r="D145" s="260"/>
      <c r="E145" s="260"/>
      <c r="F145" s="55"/>
      <c r="G145" s="55"/>
      <c r="H145" s="38"/>
      <c r="I145" s="38"/>
      <c r="J145" s="38"/>
      <c r="K145" s="38"/>
      <c r="L145" s="38"/>
      <c r="M145" s="38"/>
      <c r="N145" s="38"/>
      <c r="O145" s="38"/>
      <c r="P145" s="38"/>
      <c r="Q145" s="92"/>
      <c r="R145" s="105"/>
      <c r="Z145" s="66"/>
    </row>
    <row r="146" spans="1:28" ht="11.25" customHeight="1" x14ac:dyDescent="0.2">
      <c r="A146" s="98"/>
      <c r="B146" s="344"/>
      <c r="C146" s="301"/>
      <c r="D146" s="55"/>
      <c r="E146" s="55"/>
      <c r="F146" s="55"/>
      <c r="G146" s="55"/>
      <c r="H146" s="38"/>
      <c r="I146" s="38"/>
      <c r="J146" s="38"/>
      <c r="K146" s="38"/>
      <c r="L146" s="38"/>
      <c r="M146" s="38"/>
      <c r="N146" s="38"/>
      <c r="O146" s="38"/>
      <c r="P146" s="38"/>
      <c r="Q146" s="92"/>
      <c r="R146" s="105"/>
      <c r="Z146" s="66"/>
    </row>
    <row r="147" spans="1:28" ht="11.25" customHeight="1" x14ac:dyDescent="0.2">
      <c r="A147" s="98"/>
      <c r="B147" s="345" t="s">
        <v>36</v>
      </c>
      <c r="C147" s="345"/>
      <c r="D147" s="345"/>
      <c r="E147" s="345"/>
      <c r="F147" s="297"/>
      <c r="G147" s="55"/>
      <c r="H147" s="38"/>
      <c r="I147" s="38"/>
      <c r="J147" s="38"/>
      <c r="K147" s="38"/>
      <c r="L147" s="38"/>
      <c r="M147" s="38"/>
      <c r="N147" s="38"/>
      <c r="O147" s="38"/>
      <c r="P147" s="38"/>
      <c r="Q147" s="92"/>
      <c r="R147" s="105"/>
      <c r="Z147" s="66"/>
    </row>
    <row r="148" spans="1:28" ht="11.25" customHeight="1" x14ac:dyDescent="0.2">
      <c r="A148" s="98"/>
      <c r="B148" s="345"/>
      <c r="C148" s="345"/>
      <c r="D148" s="345"/>
      <c r="E148" s="345"/>
      <c r="F148" s="297"/>
      <c r="G148" s="55"/>
      <c r="H148" s="38"/>
      <c r="I148" s="38"/>
      <c r="J148" s="38"/>
      <c r="K148" s="38"/>
      <c r="L148" s="38"/>
      <c r="M148" s="38"/>
      <c r="N148" s="38"/>
      <c r="O148" s="38"/>
      <c r="P148" s="38"/>
      <c r="Q148" s="92"/>
      <c r="R148" s="105"/>
      <c r="Z148" s="66"/>
    </row>
    <row r="149" spans="1:28" s="63" customFormat="1" ht="11.25" customHeight="1" x14ac:dyDescent="0.2">
      <c r="A149" s="98"/>
      <c r="B149" s="345" t="s">
        <v>37</v>
      </c>
      <c r="C149" s="345"/>
      <c r="D149" s="345"/>
      <c r="E149" s="345"/>
      <c r="F149" s="297"/>
      <c r="G149" s="260"/>
      <c r="H149" s="41"/>
      <c r="I149" s="41"/>
      <c r="J149" s="41"/>
      <c r="K149" s="41"/>
      <c r="L149" s="41"/>
      <c r="M149" s="41"/>
      <c r="N149" s="41"/>
      <c r="O149" s="41"/>
      <c r="P149" s="41"/>
      <c r="Q149" s="95"/>
      <c r="R149" s="160"/>
      <c r="S149" s="65"/>
      <c r="T149" s="65"/>
      <c r="U149" s="65"/>
      <c r="V149" s="65"/>
      <c r="W149" s="65"/>
      <c r="X149" s="65"/>
      <c r="Y149" s="65"/>
      <c r="Z149" s="66"/>
      <c r="AA149" s="65"/>
      <c r="AB149" s="65"/>
    </row>
    <row r="150" spans="1:28" ht="11.25" customHeight="1" x14ac:dyDescent="0.2">
      <c r="A150" s="98"/>
      <c r="B150" s="345"/>
      <c r="C150" s="345"/>
      <c r="D150" s="345"/>
      <c r="E150" s="345"/>
      <c r="F150" s="297"/>
      <c r="G150" s="55"/>
      <c r="H150" s="38"/>
      <c r="I150" s="38"/>
      <c r="J150" s="38"/>
      <c r="K150" s="38"/>
      <c r="L150" s="38"/>
      <c r="M150" s="38"/>
      <c r="N150" s="38"/>
      <c r="O150" s="38"/>
      <c r="P150" s="38"/>
      <c r="Q150" s="92"/>
      <c r="R150" s="105"/>
      <c r="Z150" s="66"/>
    </row>
    <row r="151" spans="1:28" ht="11.25" customHeight="1" x14ac:dyDescent="0.2">
      <c r="A151" s="98"/>
      <c r="B151" s="345" t="s">
        <v>38</v>
      </c>
      <c r="C151" s="345"/>
      <c r="D151" s="345"/>
      <c r="E151" s="345"/>
      <c r="F151" s="297"/>
      <c r="G151" s="55"/>
      <c r="H151" s="38"/>
      <c r="I151" s="38"/>
      <c r="J151" s="38"/>
      <c r="K151" s="38"/>
      <c r="L151" s="38"/>
      <c r="M151" s="38"/>
      <c r="N151" s="38"/>
      <c r="O151" s="38"/>
      <c r="P151" s="38"/>
      <c r="Q151" s="92"/>
      <c r="R151" s="105"/>
      <c r="Z151" s="66"/>
    </row>
    <row r="152" spans="1:28" ht="11.25" customHeight="1" x14ac:dyDescent="0.2">
      <c r="A152" s="98"/>
      <c r="B152" s="345"/>
      <c r="C152" s="345"/>
      <c r="D152" s="345"/>
      <c r="E152" s="345"/>
      <c r="F152" s="297"/>
      <c r="G152" s="55"/>
      <c r="H152" s="38"/>
      <c r="I152" s="38"/>
      <c r="J152" s="38"/>
      <c r="K152" s="38"/>
      <c r="L152" s="38"/>
      <c r="M152" s="38"/>
      <c r="N152" s="38"/>
      <c r="O152" s="38"/>
      <c r="P152" s="38"/>
      <c r="Q152" s="92"/>
      <c r="R152" s="105"/>
      <c r="Z152" s="66"/>
    </row>
    <row r="153" spans="1:28" ht="11.25" customHeight="1" x14ac:dyDescent="0.2">
      <c r="A153" s="98"/>
      <c r="B153" s="345" t="s">
        <v>39</v>
      </c>
      <c r="C153" s="345"/>
      <c r="D153" s="345"/>
      <c r="E153" s="345"/>
      <c r="F153" s="297"/>
      <c r="G153" s="55"/>
      <c r="H153" s="38"/>
      <c r="I153" s="38"/>
      <c r="J153" s="38"/>
      <c r="K153" s="38"/>
      <c r="L153" s="38"/>
      <c r="M153" s="38"/>
      <c r="N153" s="38"/>
      <c r="O153" s="38"/>
      <c r="P153" s="38"/>
      <c r="Q153" s="92"/>
      <c r="R153" s="105"/>
      <c r="Z153" s="66"/>
    </row>
    <row r="154" spans="1:28" ht="11.25" customHeight="1" x14ac:dyDescent="0.2">
      <c r="A154" s="98"/>
      <c r="B154" s="345"/>
      <c r="C154" s="345"/>
      <c r="D154" s="345"/>
      <c r="E154" s="345"/>
      <c r="F154" s="297"/>
      <c r="G154" s="55"/>
      <c r="H154" s="38"/>
      <c r="I154" s="38"/>
      <c r="J154" s="38"/>
      <c r="K154" s="38"/>
      <c r="L154" s="38"/>
      <c r="M154" s="38"/>
      <c r="N154" s="38"/>
      <c r="O154" s="38"/>
      <c r="P154" s="38"/>
      <c r="Q154" s="92"/>
      <c r="R154" s="105"/>
      <c r="Z154" s="66"/>
    </row>
    <row r="155" spans="1:28" ht="11.25" customHeight="1" x14ac:dyDescent="0.2">
      <c r="A155" s="98"/>
      <c r="B155" s="345" t="s">
        <v>118</v>
      </c>
      <c r="C155" s="345"/>
      <c r="D155" s="345"/>
      <c r="E155" s="345"/>
      <c r="F155" s="297"/>
      <c r="G155" s="55"/>
      <c r="H155" s="38"/>
      <c r="I155" s="38"/>
      <c r="J155" s="38"/>
      <c r="K155" s="38"/>
      <c r="L155" s="38"/>
      <c r="M155" s="38"/>
      <c r="N155" s="38"/>
      <c r="O155" s="38"/>
      <c r="P155" s="38"/>
      <c r="Q155" s="92"/>
      <c r="R155" s="105"/>
      <c r="Z155" s="66"/>
    </row>
    <row r="156" spans="1:28" ht="11.25" customHeight="1" x14ac:dyDescent="0.2">
      <c r="A156" s="98"/>
      <c r="B156" s="345"/>
      <c r="C156" s="345"/>
      <c r="D156" s="345"/>
      <c r="E156" s="345"/>
      <c r="F156" s="297"/>
      <c r="G156" s="55"/>
      <c r="H156" s="38"/>
      <c r="I156" s="38"/>
      <c r="J156" s="38"/>
      <c r="K156" s="38"/>
      <c r="L156" s="38"/>
      <c r="M156" s="38"/>
      <c r="N156" s="38"/>
      <c r="O156" s="38"/>
      <c r="P156" s="38"/>
      <c r="Q156" s="92"/>
      <c r="R156" s="105"/>
      <c r="Z156" s="66"/>
    </row>
    <row r="157" spans="1:28" ht="11.25" customHeight="1" x14ac:dyDescent="0.2">
      <c r="A157" s="98"/>
      <c r="B157" s="345" t="s">
        <v>119</v>
      </c>
      <c r="C157" s="345"/>
      <c r="D157" s="345"/>
      <c r="E157" s="345"/>
      <c r="F157" s="297"/>
      <c r="G157" s="55"/>
      <c r="H157" s="38"/>
      <c r="I157" s="38"/>
      <c r="J157" s="38"/>
      <c r="K157" s="38"/>
      <c r="L157" s="38"/>
      <c r="M157" s="38"/>
      <c r="N157" s="38"/>
      <c r="O157" s="38"/>
      <c r="P157" s="38"/>
      <c r="Q157" s="92"/>
      <c r="R157" s="105"/>
      <c r="Z157" s="66"/>
    </row>
    <row r="158" spans="1:28" ht="11.25" customHeight="1" x14ac:dyDescent="0.2">
      <c r="A158" s="98"/>
      <c r="B158" s="345"/>
      <c r="C158" s="345"/>
      <c r="D158" s="345"/>
      <c r="E158" s="345"/>
      <c r="F158" s="297"/>
      <c r="G158" s="55"/>
      <c r="H158" s="38"/>
      <c r="I158" s="38"/>
      <c r="J158" s="38"/>
      <c r="K158" s="38"/>
      <c r="L158" s="38"/>
      <c r="M158" s="38"/>
      <c r="N158" s="38"/>
      <c r="O158" s="38"/>
      <c r="P158" s="38"/>
      <c r="Q158" s="92"/>
      <c r="R158" s="105"/>
      <c r="Z158" s="66"/>
    </row>
    <row r="159" spans="1:28" ht="11.25" customHeight="1" x14ac:dyDescent="0.2">
      <c r="A159" s="98"/>
      <c r="B159" s="345" t="s">
        <v>128</v>
      </c>
      <c r="C159" s="345"/>
      <c r="D159" s="345"/>
      <c r="E159" s="345"/>
      <c r="F159" s="297"/>
      <c r="G159" s="55"/>
      <c r="H159" s="38"/>
      <c r="I159" s="38"/>
      <c r="J159" s="38"/>
      <c r="K159" s="38"/>
      <c r="L159" s="38"/>
      <c r="M159" s="38"/>
      <c r="N159" s="38"/>
      <c r="O159" s="38"/>
      <c r="P159" s="38"/>
      <c r="Q159" s="92"/>
      <c r="R159" s="105"/>
      <c r="Z159" s="66"/>
    </row>
    <row r="160" spans="1:28" ht="11.25" customHeight="1" x14ac:dyDescent="0.2">
      <c r="A160" s="98"/>
      <c r="B160" s="345"/>
      <c r="C160" s="345"/>
      <c r="D160" s="345"/>
      <c r="E160" s="345"/>
      <c r="F160" s="297"/>
      <c r="G160" s="55"/>
      <c r="H160" s="38"/>
      <c r="I160" s="38"/>
      <c r="J160" s="38"/>
      <c r="K160" s="38"/>
      <c r="L160" s="38"/>
      <c r="M160" s="38"/>
      <c r="N160" s="38"/>
      <c r="O160" s="38"/>
      <c r="P160" s="38"/>
      <c r="Q160" s="92"/>
      <c r="R160" s="105"/>
      <c r="Z160" s="66"/>
    </row>
    <row r="161" spans="1:28" ht="18.75" customHeight="1" x14ac:dyDescent="0.2">
      <c r="A161" s="99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96"/>
      <c r="R161" s="105"/>
      <c r="Z161" s="66"/>
    </row>
    <row r="162" spans="1:28" s="64" customFormat="1" ht="11.2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S162" s="65"/>
      <c r="T162" s="65"/>
      <c r="U162" s="65"/>
      <c r="V162" s="65"/>
      <c r="W162" s="65"/>
      <c r="X162" s="65"/>
      <c r="Y162" s="65"/>
      <c r="Z162" s="66"/>
      <c r="AA162" s="65"/>
      <c r="AB162" s="65"/>
    </row>
    <row r="163" spans="1:28" ht="11.25" customHeight="1" x14ac:dyDescent="0.2">
      <c r="Z163" s="66"/>
    </row>
    <row r="164" spans="1:28" ht="11.25" customHeight="1" x14ac:dyDescent="0.2">
      <c r="Z164" s="66"/>
    </row>
    <row r="165" spans="1:28" ht="11.25" customHeight="1" x14ac:dyDescent="0.2">
      <c r="Z165" s="66"/>
    </row>
    <row r="166" spans="1:28" ht="11.25" customHeight="1" x14ac:dyDescent="0.2">
      <c r="Z166" s="66"/>
    </row>
    <row r="167" spans="1:28" ht="11.25" customHeight="1" x14ac:dyDescent="0.2">
      <c r="Z167" s="66"/>
    </row>
    <row r="168" spans="1:28" ht="11.25" customHeight="1" x14ac:dyDescent="0.2">
      <c r="Z168" s="66"/>
    </row>
    <row r="169" spans="1:28" ht="11.25" customHeight="1" x14ac:dyDescent="0.2">
      <c r="Z169" s="66"/>
    </row>
    <row r="170" spans="1:28" ht="11.25" customHeight="1" x14ac:dyDescent="0.2">
      <c r="Z170" s="66"/>
    </row>
    <row r="171" spans="1:28" ht="11.25" customHeight="1" x14ac:dyDescent="0.2">
      <c r="Z171" s="66"/>
    </row>
    <row r="172" spans="1:28" ht="11.25" customHeight="1" x14ac:dyDescent="0.2">
      <c r="Z172" s="66"/>
    </row>
    <row r="173" spans="1:28" ht="11.25" customHeight="1" x14ac:dyDescent="0.2">
      <c r="Z173" s="66"/>
    </row>
    <row r="174" spans="1:28" ht="11.25" customHeight="1" x14ac:dyDescent="0.2">
      <c r="Z174" s="66"/>
    </row>
  </sheetData>
  <sheetProtection sheet="1" objects="1" scenarios="1"/>
  <mergeCells count="24">
    <mergeCell ref="B6:O6"/>
    <mergeCell ref="B39:O39"/>
    <mergeCell ref="B109:O109"/>
    <mergeCell ref="B5:O5"/>
    <mergeCell ref="B153:E154"/>
    <mergeCell ref="B155:E156"/>
    <mergeCell ref="B157:E158"/>
    <mergeCell ref="B159:E160"/>
    <mergeCell ref="H78:H79"/>
    <mergeCell ref="A106:P106"/>
    <mergeCell ref="A107:P107"/>
    <mergeCell ref="A141:P141"/>
    <mergeCell ref="A142:P142"/>
    <mergeCell ref="A71:P71"/>
    <mergeCell ref="B145:B146"/>
    <mergeCell ref="B147:E148"/>
    <mergeCell ref="B149:E150"/>
    <mergeCell ref="B151:E152"/>
    <mergeCell ref="I78:I79"/>
    <mergeCell ref="H7:H8"/>
    <mergeCell ref="I7:I8"/>
    <mergeCell ref="A35:P35"/>
    <mergeCell ref="A36:P36"/>
    <mergeCell ref="A70:P70"/>
  </mergeCells>
  <conditionalFormatting sqref="B9:B32 D9:F32 H9:I32 B80:B103 H80:I103 D80:F103">
    <cfRule type="expression" dxfId="67" priority="1086">
      <formula>$B9=$T$2</formula>
    </cfRule>
    <cfRule type="containsErrors" dxfId="66" priority="1087">
      <formula>ISERROR(B9)</formula>
    </cfRule>
  </conditionalFormatting>
  <conditionalFormatting sqref="X80:X101">
    <cfRule type="cellIs" dxfId="65" priority="5" operator="between">
      <formula>1</formula>
      <formula>5</formula>
    </cfRule>
  </conditionalFormatting>
  <conditionalFormatting sqref="X102">
    <cfRule type="cellIs" dxfId="64" priority="3" operator="between">
      <formula>1</formula>
      <formula>5</formula>
    </cfRule>
  </conditionalFormatting>
  <conditionalFormatting sqref="X103">
    <cfRule type="cellIs" dxfId="63" priority="1" operator="between">
      <formula>1</formula>
      <formula>5</formula>
    </cfRule>
  </conditionalFormatting>
  <hyperlinks>
    <hyperlink ref="B147:E148" location="Vacancies!A1" display="Social Worker Vacancies"/>
    <hyperlink ref="B149:E150" location="SW_CIN!A1" display="Children in Need per Social Worker"/>
    <hyperlink ref="B151:E152" location="Turnover!A1" display="Social Worker Turnover"/>
    <hyperlink ref="B153:E154" location="Agency!A1" display="Agency Social Workers"/>
    <hyperlink ref="B155:E156" location="Absence!A1" display="Absence"/>
    <hyperlink ref="B157:E158" location="Age!A1" display="Age"/>
    <hyperlink ref="B159:E160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SW_CIN!D80:F80</xm:f>
              <xm:sqref>H80</xm:sqref>
            </x14:sparkline>
            <x14:sparkline>
              <xm:f>SW_CIN!D81:F81</xm:f>
              <xm:sqref>H81</xm:sqref>
            </x14:sparkline>
            <x14:sparkline>
              <xm:f>SW_CIN!D82:F82</xm:f>
              <xm:sqref>H82</xm:sqref>
            </x14:sparkline>
            <x14:sparkline>
              <xm:f>SW_CIN!D83:F83</xm:f>
              <xm:sqref>H83</xm:sqref>
            </x14:sparkline>
            <x14:sparkline>
              <xm:f>SW_CIN!D84:F84</xm:f>
              <xm:sqref>H84</xm:sqref>
            </x14:sparkline>
            <x14:sparkline>
              <xm:f>SW_CIN!D85:F85</xm:f>
              <xm:sqref>H85</xm:sqref>
            </x14:sparkline>
            <x14:sparkline>
              <xm:f>SW_CIN!D86:F86</xm:f>
              <xm:sqref>H86</xm:sqref>
            </x14:sparkline>
            <x14:sparkline>
              <xm:f>SW_CIN!D87:F87</xm:f>
              <xm:sqref>H87</xm:sqref>
            </x14:sparkline>
            <x14:sparkline>
              <xm:f>SW_CIN!D88:F88</xm:f>
              <xm:sqref>H88</xm:sqref>
            </x14:sparkline>
            <x14:sparkline>
              <xm:f>SW_CIN!D89:F89</xm:f>
              <xm:sqref>H89</xm:sqref>
            </x14:sparkline>
            <x14:sparkline>
              <xm:f>SW_CIN!D90:F90</xm:f>
              <xm:sqref>H90</xm:sqref>
            </x14:sparkline>
            <x14:sparkline>
              <xm:f>SW_CIN!D91:F91</xm:f>
              <xm:sqref>H91</xm:sqref>
            </x14:sparkline>
            <x14:sparkline>
              <xm:f>SW_CIN!D92:F92</xm:f>
              <xm:sqref>H92</xm:sqref>
            </x14:sparkline>
            <x14:sparkline>
              <xm:f>SW_CIN!D93:F93</xm:f>
              <xm:sqref>H93</xm:sqref>
            </x14:sparkline>
            <x14:sparkline>
              <xm:f>SW_CIN!D94:F94</xm:f>
              <xm:sqref>H94</xm:sqref>
            </x14:sparkline>
            <x14:sparkline>
              <xm:f>SW_CIN!D95:F95</xm:f>
              <xm:sqref>H95</xm:sqref>
            </x14:sparkline>
            <x14:sparkline>
              <xm:f>SW_CIN!D96:F96</xm:f>
              <xm:sqref>H96</xm:sqref>
            </x14:sparkline>
            <x14:sparkline>
              <xm:f>SW_CIN!D97:F97</xm:f>
              <xm:sqref>H97</xm:sqref>
            </x14:sparkline>
            <x14:sparkline>
              <xm:f>SW_CIN!D98:F98</xm:f>
              <xm:sqref>H98</xm:sqref>
            </x14:sparkline>
            <x14:sparkline>
              <xm:f>SW_CIN!D99:F99</xm:f>
              <xm:sqref>H99</xm:sqref>
            </x14:sparkline>
            <x14:sparkline>
              <xm:f>SW_CIN!D100:F100</xm:f>
              <xm:sqref>H100</xm:sqref>
            </x14:sparkline>
            <x14:sparkline>
              <xm:f>SW_CIN!D101:F101</xm:f>
              <xm:sqref>H101</xm:sqref>
            </x14:sparkline>
            <x14:sparkline>
              <xm:f>SW_CIN!D102:F102</xm:f>
              <xm:sqref>H102</xm:sqref>
            </x14:sparkline>
            <x14:sparkline>
              <xm:f>SW_CIN!D103:F103</xm:f>
              <xm:sqref>H103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SW_CIN!D9:F9</xm:f>
              <xm:sqref>H9</xm:sqref>
            </x14:sparkline>
            <x14:sparkline>
              <xm:f>SW_CIN!D10:F10</xm:f>
              <xm:sqref>H10</xm:sqref>
            </x14:sparkline>
            <x14:sparkline>
              <xm:f>SW_CIN!D11:F11</xm:f>
              <xm:sqref>H11</xm:sqref>
            </x14:sparkline>
            <x14:sparkline>
              <xm:f>SW_CIN!D12:F12</xm:f>
              <xm:sqref>H12</xm:sqref>
            </x14:sparkline>
            <x14:sparkline>
              <xm:f>SW_CIN!D13:F13</xm:f>
              <xm:sqref>H13</xm:sqref>
            </x14:sparkline>
            <x14:sparkline>
              <xm:f>SW_CIN!D14:F14</xm:f>
              <xm:sqref>H14</xm:sqref>
            </x14:sparkline>
            <x14:sparkline>
              <xm:f>SW_CIN!D15:F15</xm:f>
              <xm:sqref>H15</xm:sqref>
            </x14:sparkline>
            <x14:sparkline>
              <xm:f>SW_CIN!D16:F16</xm:f>
              <xm:sqref>H16</xm:sqref>
            </x14:sparkline>
            <x14:sparkline>
              <xm:f>SW_CIN!D17:F17</xm:f>
              <xm:sqref>H17</xm:sqref>
            </x14:sparkline>
            <x14:sparkline>
              <xm:f>SW_CIN!D18:F18</xm:f>
              <xm:sqref>H18</xm:sqref>
            </x14:sparkline>
            <x14:sparkline>
              <xm:f>SW_CIN!D19:F19</xm:f>
              <xm:sqref>H19</xm:sqref>
            </x14:sparkline>
            <x14:sparkline>
              <xm:f>SW_CIN!D20:F20</xm:f>
              <xm:sqref>H20</xm:sqref>
            </x14:sparkline>
            <x14:sparkline>
              <xm:f>SW_CIN!D21:F21</xm:f>
              <xm:sqref>H21</xm:sqref>
            </x14:sparkline>
            <x14:sparkline>
              <xm:f>SW_CIN!D22:F22</xm:f>
              <xm:sqref>H22</xm:sqref>
            </x14:sparkline>
            <x14:sparkline>
              <xm:f>SW_CIN!D23:F23</xm:f>
              <xm:sqref>H23</xm:sqref>
            </x14:sparkline>
            <x14:sparkline>
              <xm:f>SW_CIN!D24:F24</xm:f>
              <xm:sqref>H24</xm:sqref>
            </x14:sparkline>
            <x14:sparkline>
              <xm:f>SW_CIN!D25:F25</xm:f>
              <xm:sqref>H25</xm:sqref>
            </x14:sparkline>
            <x14:sparkline>
              <xm:f>SW_CIN!D26:F26</xm:f>
              <xm:sqref>H26</xm:sqref>
            </x14:sparkline>
            <x14:sparkline>
              <xm:f>SW_CIN!D27:F27</xm:f>
              <xm:sqref>H27</xm:sqref>
            </x14:sparkline>
            <x14:sparkline>
              <xm:f>SW_CIN!D28:F28</xm:f>
              <xm:sqref>H28</xm:sqref>
            </x14:sparkline>
            <x14:sparkline>
              <xm:f>SW_CIN!D29:F29</xm:f>
              <xm:sqref>H29</xm:sqref>
            </x14:sparkline>
            <x14:sparkline>
              <xm:f>SW_CIN!D30:F30</xm:f>
              <xm:sqref>H30</xm:sqref>
            </x14:sparkline>
            <x14:sparkline>
              <xm:f>SW_CIN!D31:F31</xm:f>
              <xm:sqref>H31</xm:sqref>
            </x14:sparkline>
            <x14:sparkline>
              <xm:f>SW_CIN!D32:F32</xm:f>
              <xm:sqref>H32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39"/>
  </sheetPr>
  <dimension ref="A1:AG168"/>
  <sheetViews>
    <sheetView showRowColHeaders="0" topLeftCell="A130" zoomScaleNormal="100" workbookViewId="0">
      <selection activeCell="B159" sqref="B159:E160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11" width="4.85546875" style="62" customWidth="1"/>
    <col min="12" max="12" width="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hidden="1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4" width="16.7109375" style="65" hidden="1" customWidth="1"/>
    <col min="25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VLOOKUP(V2,$U$10:$V$30,2,FALSE)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V4" s="155">
        <v>0</v>
      </c>
      <c r="W4" s="65">
        <v>21.5</v>
      </c>
    </row>
    <row r="5" spans="1:30" s="63" customFormat="1" ht="15" customHeight="1" x14ac:dyDescent="0.2">
      <c r="A5" s="80"/>
      <c r="B5" s="144" t="s">
        <v>56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154" t="s">
        <v>45</v>
      </c>
      <c r="V5" s="156">
        <f>G31</f>
        <v>16.464891041162229</v>
      </c>
      <c r="W5" s="158">
        <f>V5</f>
        <v>16.464891041162229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154" t="s">
        <v>53</v>
      </c>
      <c r="V6" s="181">
        <f>G32</f>
        <v>18.21561338289963</v>
      </c>
      <c r="W6" s="158">
        <f>V6</f>
        <v>18.21561338289963</v>
      </c>
    </row>
    <row r="7" spans="1:30" s="68" customFormat="1" ht="12" customHeight="1" x14ac:dyDescent="0.2">
      <c r="A7" s="82"/>
      <c r="B7" s="67"/>
      <c r="C7" s="67"/>
      <c r="D7" s="330" t="s">
        <v>40</v>
      </c>
      <c r="E7" s="330" t="s">
        <v>59</v>
      </c>
      <c r="F7" s="332" t="s">
        <v>57</v>
      </c>
      <c r="G7" s="332" t="s">
        <v>58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154" t="s">
        <v>46</v>
      </c>
      <c r="V7" s="180">
        <f>G33</f>
        <v>15.960798039901993</v>
      </c>
      <c r="W7" s="180">
        <f>V7</f>
        <v>15.960798039901993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31"/>
      <c r="E8" s="331"/>
      <c r="F8" s="333"/>
      <c r="G8" s="333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5"/>
      <c r="W8" s="156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31"/>
      <c r="E9" s="331"/>
      <c r="F9" s="333"/>
      <c r="G9" s="333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4"/>
      <c r="V9" s="155"/>
      <c r="W9" s="156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183">
        <v>55</v>
      </c>
      <c r="E10" s="183">
        <v>10</v>
      </c>
      <c r="F10" s="70">
        <v>8</v>
      </c>
      <c r="G10" s="146">
        <f>IF(F10&gt;0,(F10/D10)*100,NA())</f>
        <v>14.545454545454545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2" si="0">B10</f>
        <v>Bracknell Forest</v>
      </c>
      <c r="V10" s="115" t="b">
        <f>IF(U10=$V$2,40)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183">
        <v>225</v>
      </c>
      <c r="E11" s="183">
        <v>21</v>
      </c>
      <c r="F11" s="70">
        <v>36</v>
      </c>
      <c r="G11" s="162">
        <f t="shared" ref="G11:G32" si="1">IF(F11&gt;0,(F11/D11)*100,NA())</f>
        <v>16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2" si="2">IF(U11=$V$2,40)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183">
        <v>222</v>
      </c>
      <c r="E12" s="183">
        <v>38</v>
      </c>
      <c r="F12" s="70">
        <v>31</v>
      </c>
      <c r="G12" s="162">
        <f t="shared" si="1"/>
        <v>13.963963963963963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183">
        <v>332</v>
      </c>
      <c r="E13" s="183">
        <v>21</v>
      </c>
      <c r="F13" s="143">
        <v>40</v>
      </c>
      <c r="G13" s="162">
        <f t="shared" si="1"/>
        <v>12.048192771084338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183">
        <v>417</v>
      </c>
      <c r="E14" s="183">
        <v>52</v>
      </c>
      <c r="F14" s="70">
        <v>76</v>
      </c>
      <c r="G14" s="162">
        <f t="shared" si="1"/>
        <v>18.225419664268586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183">
        <v>77</v>
      </c>
      <c r="E15" s="183">
        <v>12</v>
      </c>
      <c r="F15" s="70">
        <v>13</v>
      </c>
      <c r="G15" s="162">
        <f t="shared" si="1"/>
        <v>16.883116883116884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183">
        <v>552</v>
      </c>
      <c r="E16" s="183">
        <v>78</v>
      </c>
      <c r="F16" s="70">
        <v>77</v>
      </c>
      <c r="G16" s="162">
        <f t="shared" si="1"/>
        <v>13.949275362318842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183">
        <v>151</v>
      </c>
      <c r="E17" s="183">
        <v>36</v>
      </c>
      <c r="F17" s="70">
        <v>28</v>
      </c>
      <c r="G17" s="162">
        <f t="shared" si="1"/>
        <v>18.543046357615893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183">
        <v>126</v>
      </c>
      <c r="E18" s="183">
        <v>22</v>
      </c>
      <c r="F18" s="70">
        <v>24</v>
      </c>
      <c r="G18" s="162">
        <f t="shared" si="1"/>
        <v>19.047619047619047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183">
        <v>346</v>
      </c>
      <c r="E19" s="183">
        <v>51</v>
      </c>
      <c r="F19" s="70">
        <v>50</v>
      </c>
      <c r="G19" s="162">
        <f t="shared" si="1"/>
        <v>14.450867052023122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183">
        <v>178</v>
      </c>
      <c r="E20" s="183">
        <v>30</v>
      </c>
      <c r="F20" s="70">
        <v>25</v>
      </c>
      <c r="G20" s="162">
        <f t="shared" si="1"/>
        <v>14.04494382022472</v>
      </c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183">
        <v>103</v>
      </c>
      <c r="E21" s="183">
        <v>11</v>
      </c>
      <c r="F21" s="70">
        <v>20</v>
      </c>
      <c r="G21" s="162">
        <f t="shared" si="1"/>
        <v>19.417475728155338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183">
        <v>81</v>
      </c>
      <c r="E22" s="183">
        <v>24</v>
      </c>
      <c r="F22" s="70">
        <v>12</v>
      </c>
      <c r="G22" s="162">
        <f t="shared" si="1"/>
        <v>14.814814814814813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183">
        <v>214</v>
      </c>
      <c r="E23" s="183">
        <v>34</v>
      </c>
      <c r="F23" s="70">
        <v>26</v>
      </c>
      <c r="G23" s="162">
        <f t="shared" si="1"/>
        <v>12.149532710280374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183">
        <v>177</v>
      </c>
      <c r="E24" s="183">
        <v>47</v>
      </c>
      <c r="F24" s="70">
        <v>62</v>
      </c>
      <c r="G24" s="162">
        <f t="shared" si="1"/>
        <v>35.028248587570623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183">
        <v>483</v>
      </c>
      <c r="E25" s="183">
        <v>66</v>
      </c>
      <c r="F25" s="70">
        <v>74</v>
      </c>
      <c r="G25" s="162">
        <f t="shared" si="1"/>
        <v>15.320910973084887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7"/>
      <c r="B26" s="69" t="s">
        <v>52</v>
      </c>
      <c r="C26" s="67"/>
      <c r="D26" s="183">
        <v>101</v>
      </c>
      <c r="E26" s="183">
        <v>30</v>
      </c>
      <c r="F26" s="70">
        <v>27</v>
      </c>
      <c r="G26" s="162">
        <f t="shared" si="1"/>
        <v>26.732673267326735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82"/>
      <c r="B27" s="69" t="s">
        <v>15</v>
      </c>
      <c r="C27" s="67"/>
      <c r="D27" s="183">
        <v>76</v>
      </c>
      <c r="E27" s="183">
        <v>25</v>
      </c>
      <c r="F27" s="143">
        <v>12</v>
      </c>
      <c r="G27" s="162">
        <f t="shared" si="1"/>
        <v>15.789473684210526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West Berkshire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5</v>
      </c>
      <c r="C28" s="67"/>
      <c r="D28" s="183">
        <v>407</v>
      </c>
      <c r="E28" s="183">
        <v>64</v>
      </c>
      <c r="F28" s="143">
        <v>58</v>
      </c>
      <c r="G28" s="162">
        <f t="shared" si="1"/>
        <v>14.250614250614252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Sussex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21</v>
      </c>
      <c r="C29" s="67"/>
      <c r="D29" s="184">
        <v>58</v>
      </c>
      <c r="E29" s="184">
        <v>5</v>
      </c>
      <c r="F29" s="70">
        <v>15</v>
      </c>
      <c r="G29" s="162">
        <f t="shared" si="1"/>
        <v>25.862068965517242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Windsor &amp; Maidenhead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16</v>
      </c>
      <c r="C30" s="67"/>
      <c r="D30" s="184">
        <v>61</v>
      </c>
      <c r="E30" s="184">
        <v>25</v>
      </c>
      <c r="F30" s="70">
        <v>17</v>
      </c>
      <c r="G30" s="162">
        <f t="shared" si="1"/>
        <v>27.868852459016392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Wokingham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88" t="s">
        <v>23</v>
      </c>
      <c r="C31" s="67"/>
      <c r="D31" s="185">
        <v>4130</v>
      </c>
      <c r="E31" s="185">
        <v>640</v>
      </c>
      <c r="F31" s="90">
        <v>680</v>
      </c>
      <c r="G31" s="208">
        <f t="shared" si="1"/>
        <v>16.464891041162229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South East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177"/>
      <c r="B32" s="193" t="s">
        <v>54</v>
      </c>
      <c r="C32" s="67"/>
      <c r="D32" s="194">
        <v>2690</v>
      </c>
      <c r="E32" s="194">
        <v>490</v>
      </c>
      <c r="F32" s="198">
        <v>490</v>
      </c>
      <c r="G32" s="209">
        <f t="shared" si="1"/>
        <v>18.21561338289963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178" t="str">
        <f t="shared" si="0"/>
        <v>South West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5" customFormat="1" ht="15" customHeight="1" x14ac:dyDescent="0.2">
      <c r="A33" s="79"/>
      <c r="B33" s="147" t="s">
        <v>42</v>
      </c>
      <c r="C33" s="58"/>
      <c r="D33" s="148">
        <v>28570</v>
      </c>
      <c r="E33" s="148">
        <v>4640</v>
      </c>
      <c r="F33" s="149">
        <v>4560</v>
      </c>
      <c r="G33" s="210">
        <f>IF(F33&gt;0,(F33/D33)*100,NA())</f>
        <v>15.960798039901993</v>
      </c>
      <c r="H33" s="58"/>
      <c r="I33" s="58"/>
      <c r="J33" s="58"/>
      <c r="K33" s="58"/>
      <c r="L33" s="58"/>
      <c r="M33" s="58"/>
      <c r="N33" s="58"/>
      <c r="O33" s="40"/>
      <c r="P33" s="60"/>
      <c r="Q33" s="60"/>
      <c r="R33" s="78"/>
      <c r="S33" s="92"/>
      <c r="T33" s="105"/>
      <c r="X33" s="114"/>
      <c r="Y33" s="114"/>
      <c r="Z33" s="114"/>
      <c r="AA33" s="114"/>
      <c r="AB33" s="114"/>
      <c r="AC33" s="114"/>
      <c r="AD33" s="114"/>
    </row>
    <row r="34" spans="1:30" s="65" customFormat="1" ht="33" customHeight="1" x14ac:dyDescent="0.2">
      <c r="A34" s="79"/>
      <c r="B34" s="145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78"/>
      <c r="S34" s="92"/>
      <c r="T34" s="105"/>
      <c r="X34" s="114"/>
      <c r="Y34" s="114"/>
      <c r="Z34" s="114"/>
      <c r="AA34" s="114"/>
      <c r="AB34" s="114"/>
      <c r="AC34" s="114"/>
      <c r="AD34" s="114"/>
    </row>
    <row r="35" spans="1:30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5"/>
      <c r="J35" s="45"/>
      <c r="K35" s="45"/>
      <c r="L35" s="45"/>
      <c r="M35" s="45"/>
      <c r="N35" s="45"/>
      <c r="O35" s="45"/>
      <c r="P35" s="45"/>
      <c r="Q35" s="46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15" customHeight="1" x14ac:dyDescent="0.2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6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1.25" customHeight="1" x14ac:dyDescent="0.2">
      <c r="A37" s="337"/>
      <c r="B37" s="338"/>
      <c r="C37" s="338"/>
      <c r="D37" s="346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9"/>
      <c r="S37" s="92"/>
      <c r="T37" s="105"/>
      <c r="V37" s="110"/>
      <c r="X37" s="114"/>
      <c r="Y37" s="114"/>
      <c r="Z37" s="114"/>
      <c r="AA37" s="114"/>
      <c r="AB37" s="114"/>
      <c r="AC37" s="114"/>
      <c r="AD37" s="114"/>
    </row>
    <row r="38" spans="1:30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/>
      <c r="S38" s="92"/>
      <c r="T38" s="159"/>
      <c r="U38" s="112"/>
      <c r="V38" s="112"/>
      <c r="W38" s="112"/>
      <c r="X38" s="114"/>
      <c r="Y38" s="114"/>
      <c r="Z38" s="114"/>
      <c r="AA38" s="114"/>
      <c r="AB38" s="114"/>
      <c r="AC38" s="114"/>
      <c r="AD38" s="114"/>
    </row>
    <row r="39" spans="1:30" s="65" customFormat="1" ht="15" customHeight="1" x14ac:dyDescent="0.25">
      <c r="A39" s="77"/>
      <c r="B39" s="144" t="s">
        <v>65</v>
      </c>
      <c r="C39" s="60"/>
      <c r="D39" s="60"/>
      <c r="E39" s="60"/>
      <c r="F39" s="60"/>
      <c r="G39" s="60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8"/>
      <c r="S39" s="92"/>
      <c r="T39" s="105"/>
      <c r="U39" s="112"/>
      <c r="V39" s="112"/>
      <c r="W39" s="112"/>
      <c r="X39" s="114"/>
      <c r="Y39" s="114"/>
    </row>
    <row r="40" spans="1:30" s="65" customFormat="1" ht="18" customHeight="1" x14ac:dyDescent="0.2">
      <c r="A40" s="79"/>
      <c r="B40" s="174"/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36" customHeight="1" x14ac:dyDescent="0.2">
      <c r="A41" s="79"/>
      <c r="B41" s="67"/>
      <c r="C41" s="67"/>
      <c r="D41" s="175" t="s">
        <v>60</v>
      </c>
      <c r="E41" s="171" t="s">
        <v>61</v>
      </c>
      <c r="F41" s="139" t="s">
        <v>62</v>
      </c>
      <c r="G41" s="202" t="s">
        <v>29</v>
      </c>
      <c r="H41" s="173" t="s">
        <v>51</v>
      </c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3" customFormat="1" ht="13.5" customHeight="1" x14ac:dyDescent="0.2">
      <c r="A42" s="80"/>
      <c r="B42" s="69" t="s">
        <v>0</v>
      </c>
      <c r="C42" s="67"/>
      <c r="D42" s="121">
        <v>25.806451612903224</v>
      </c>
      <c r="E42" s="121">
        <v>41.818181818181813</v>
      </c>
      <c r="F42" s="146">
        <f>G10</f>
        <v>14.545454545454545</v>
      </c>
      <c r="G42" s="168"/>
      <c r="H42" s="164">
        <f>(F42-D42)/D42</f>
        <v>-0.43636363636363634</v>
      </c>
      <c r="I42" s="38"/>
      <c r="J42" s="38"/>
      <c r="K42" s="38"/>
      <c r="L42" s="38"/>
      <c r="M42" s="38"/>
      <c r="N42" s="38"/>
      <c r="O42" s="38"/>
      <c r="P42" s="38"/>
      <c r="Q42" s="38"/>
      <c r="R42" s="81"/>
      <c r="S42" s="93"/>
      <c r="T42" s="108"/>
      <c r="U42" s="49" t="str">
        <f>B42</f>
        <v>Bracknell Forest</v>
      </c>
      <c r="V42" s="50" t="b">
        <f t="shared" ref="V42:V63" si="3">IF(U42=$V$2,H42)</f>
        <v>0</v>
      </c>
      <c r="W42" s="112"/>
      <c r="X42" s="114"/>
      <c r="Y42" s="114"/>
      <c r="Z42" s="65"/>
      <c r="AA42" s="65"/>
      <c r="AB42" s="65"/>
      <c r="AC42" s="65"/>
      <c r="AD42" s="65"/>
    </row>
    <row r="43" spans="1:30" ht="13.5" customHeight="1" x14ac:dyDescent="0.2">
      <c r="A43" s="79"/>
      <c r="B43" s="69" t="s">
        <v>22</v>
      </c>
      <c r="C43" s="67"/>
      <c r="D43" s="121">
        <v>4</v>
      </c>
      <c r="E43" s="121">
        <v>20.27027027027027</v>
      </c>
      <c r="F43" s="162">
        <f t="shared" ref="F43:F65" si="4">G11</f>
        <v>16</v>
      </c>
      <c r="G43" s="169"/>
      <c r="H43" s="165">
        <f t="shared" ref="H43:H65" si="5">(F43-D43)/D43</f>
        <v>3</v>
      </c>
      <c r="I43" s="38"/>
      <c r="J43" s="41"/>
      <c r="K43" s="41"/>
      <c r="L43" s="41"/>
      <c r="M43" s="38"/>
      <c r="N43" s="38"/>
      <c r="O43" s="38"/>
      <c r="P43" s="38"/>
      <c r="Q43" s="38"/>
      <c r="R43" s="78"/>
      <c r="S43" s="92"/>
      <c r="T43" s="105"/>
      <c r="U43" s="49" t="str">
        <f t="shared" ref="U43:U63" si="6">B43</f>
        <v>Brighton &amp; Hove</v>
      </c>
      <c r="V43" s="50" t="b">
        <f t="shared" si="3"/>
        <v>0</v>
      </c>
      <c r="W43" s="112"/>
      <c r="X43" s="114"/>
      <c r="Y43" s="114"/>
    </row>
    <row r="44" spans="1:30" ht="13.5" customHeight="1" x14ac:dyDescent="0.2">
      <c r="A44" s="79"/>
      <c r="B44" s="69" t="s">
        <v>8</v>
      </c>
      <c r="C44" s="67"/>
      <c r="D44" s="121">
        <v>18.974358974358974</v>
      </c>
      <c r="E44" s="121">
        <v>22.826086956521738</v>
      </c>
      <c r="F44" s="162">
        <f t="shared" si="4"/>
        <v>13.963963963963963</v>
      </c>
      <c r="G44" s="169"/>
      <c r="H44" s="165">
        <f t="shared" si="5"/>
        <v>-0.26406135865595332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si="6"/>
        <v>Buckinghamshire</v>
      </c>
      <c r="V44" s="50" t="b">
        <f t="shared" si="3"/>
        <v>0</v>
      </c>
      <c r="W44" s="112"/>
      <c r="X44" s="114"/>
      <c r="Y44" s="114"/>
      <c r="Z44" s="116"/>
    </row>
    <row r="45" spans="1:30" ht="13.5" customHeight="1" x14ac:dyDescent="0.2">
      <c r="A45" s="79"/>
      <c r="B45" s="69" t="s">
        <v>4</v>
      </c>
      <c r="C45" s="67"/>
      <c r="D45" s="121">
        <v>12.422360248447205</v>
      </c>
      <c r="E45" s="163">
        <v>11.314984709480122</v>
      </c>
      <c r="F45" s="162">
        <f t="shared" si="4"/>
        <v>12.048192771084338</v>
      </c>
      <c r="G45" s="169"/>
      <c r="H45" s="165">
        <f t="shared" si="5"/>
        <v>-3.0120481927710822E-2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6"/>
        <v>East Sussex</v>
      </c>
      <c r="V45" s="50" t="b">
        <f t="shared" si="3"/>
        <v>0</v>
      </c>
      <c r="W45" s="112"/>
      <c r="X45" s="114"/>
      <c r="Y45" s="114"/>
      <c r="Z45" s="106"/>
    </row>
    <row r="46" spans="1:30" ht="13.5" customHeight="1" x14ac:dyDescent="0.2">
      <c r="A46" s="79"/>
      <c r="B46" s="69" t="s">
        <v>6</v>
      </c>
      <c r="C46" s="67"/>
      <c r="D46" s="121">
        <v>19.34306569343066</v>
      </c>
      <c r="E46" s="121">
        <v>15.365239294710328</v>
      </c>
      <c r="F46" s="162">
        <f t="shared" si="4"/>
        <v>18.225419664268586</v>
      </c>
      <c r="G46" s="169"/>
      <c r="H46" s="165">
        <f t="shared" si="5"/>
        <v>-5.7780190941586471E-2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6"/>
        <v>Hampshire</v>
      </c>
      <c r="V46" s="50" t="b">
        <f t="shared" si="3"/>
        <v>0</v>
      </c>
      <c r="W46" s="112"/>
      <c r="X46" s="114"/>
      <c r="Y46" s="114"/>
    </row>
    <row r="47" spans="1:30" ht="13.5" customHeight="1" x14ac:dyDescent="0.2">
      <c r="A47" s="79"/>
      <c r="B47" s="69" t="s">
        <v>1</v>
      </c>
      <c r="C47" s="67"/>
      <c r="D47" s="121">
        <v>10.714285714285714</v>
      </c>
      <c r="E47" s="121">
        <v>27.692307692307693</v>
      </c>
      <c r="F47" s="162">
        <f t="shared" si="4"/>
        <v>16.883116883116884</v>
      </c>
      <c r="G47" s="169"/>
      <c r="H47" s="165">
        <f t="shared" si="5"/>
        <v>0.57575757575757591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6"/>
        <v>Isle of Wight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9</v>
      </c>
      <c r="C48" s="67"/>
      <c r="D48" s="121">
        <v>19.755244755244757</v>
      </c>
      <c r="E48" s="121">
        <v>17.460317460317459</v>
      </c>
      <c r="F48" s="162">
        <f t="shared" si="4"/>
        <v>13.949275362318842</v>
      </c>
      <c r="G48" s="169"/>
      <c r="H48" s="165">
        <f t="shared" si="5"/>
        <v>-0.29389508785430296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6"/>
        <v>Kent</v>
      </c>
      <c r="V48" s="50" t="b">
        <f t="shared" si="3"/>
        <v>0</v>
      </c>
      <c r="W48" s="112"/>
      <c r="X48" s="114"/>
      <c r="Y48" s="114"/>
    </row>
    <row r="49" spans="1:25" s="65" customFormat="1" ht="13.5" customHeight="1" x14ac:dyDescent="0.2">
      <c r="A49" s="79"/>
      <c r="B49" s="69" t="s">
        <v>2</v>
      </c>
      <c r="C49" s="67"/>
      <c r="D49" s="121">
        <v>41.269841269841265</v>
      </c>
      <c r="E49" s="121">
        <v>17.557251908396946</v>
      </c>
      <c r="F49" s="162">
        <f t="shared" si="4"/>
        <v>18.543046357615893</v>
      </c>
      <c r="G49" s="169"/>
      <c r="H49" s="165">
        <f t="shared" si="5"/>
        <v>-0.55068772287315326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6"/>
        <v>Medway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10</v>
      </c>
      <c r="C50" s="67"/>
      <c r="D50" s="121">
        <v>20.689655172413794</v>
      </c>
      <c r="E50" s="121">
        <v>20.8</v>
      </c>
      <c r="F50" s="162">
        <f t="shared" si="4"/>
        <v>19.047619047619047</v>
      </c>
      <c r="G50" s="169"/>
      <c r="H50" s="165">
        <f t="shared" si="5"/>
        <v>-7.9365079365079388E-2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6"/>
        <v>Milton Keynes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11</v>
      </c>
      <c r="C51" s="67"/>
      <c r="D51" s="121">
        <v>9.0517241379310338</v>
      </c>
      <c r="E51" s="121">
        <v>7.8313253012048198</v>
      </c>
      <c r="F51" s="162">
        <f t="shared" si="4"/>
        <v>14.450867052023122</v>
      </c>
      <c r="G51" s="169"/>
      <c r="H51" s="165">
        <f t="shared" si="5"/>
        <v>0.5964767409854117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6"/>
        <v>Oxfordshire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12</v>
      </c>
      <c r="C52" s="67"/>
      <c r="D52" s="121">
        <v>11.049723756906078</v>
      </c>
      <c r="E52" s="121">
        <v>15.517241379310345</v>
      </c>
      <c r="F52" s="162">
        <f t="shared" si="4"/>
        <v>14.04494382022472</v>
      </c>
      <c r="G52" s="169"/>
      <c r="H52" s="165">
        <f t="shared" si="5"/>
        <v>0.27106741573033716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6"/>
        <v>Portsmouth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3</v>
      </c>
      <c r="C53" s="67"/>
      <c r="D53" s="121">
        <v>20.408163265306122</v>
      </c>
      <c r="E53" s="121">
        <v>33.846153846153847</v>
      </c>
      <c r="F53" s="162">
        <f t="shared" si="4"/>
        <v>19.417475728155338</v>
      </c>
      <c r="G53" s="169"/>
      <c r="H53" s="165">
        <f t="shared" si="5"/>
        <v>-4.8543689320388404E-2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6"/>
        <v>Reading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13</v>
      </c>
      <c r="C54" s="67"/>
      <c r="D54" s="121">
        <v>43.243243243243242</v>
      </c>
      <c r="E54" s="121">
        <v>25</v>
      </c>
      <c r="F54" s="162">
        <f t="shared" si="4"/>
        <v>14.814814814814813</v>
      </c>
      <c r="G54" s="169"/>
      <c r="H54" s="165">
        <f t="shared" si="5"/>
        <v>-0.65740740740740744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6"/>
        <v>Slough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28</v>
      </c>
      <c r="C55" s="67"/>
      <c r="D55" s="121">
        <v>13.698630136986301</v>
      </c>
      <c r="E55" s="121">
        <v>21.568627450980394</v>
      </c>
      <c r="F55" s="162">
        <f t="shared" si="4"/>
        <v>12.149532710280374</v>
      </c>
      <c r="G55" s="169"/>
      <c r="H55" s="165">
        <f t="shared" si="5"/>
        <v>-0.11308411214953269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6"/>
        <v>Somerset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14</v>
      </c>
      <c r="C56" s="67"/>
      <c r="D56" s="121">
        <v>16.477272727272727</v>
      </c>
      <c r="E56" s="121">
        <v>35.028248587570623</v>
      </c>
      <c r="F56" s="162">
        <f t="shared" si="4"/>
        <v>35.028248587570623</v>
      </c>
      <c r="G56" s="170"/>
      <c r="H56" s="165">
        <f t="shared" si="5"/>
        <v>1.1258523280732518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6"/>
        <v>Southampton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7</v>
      </c>
      <c r="C57" s="67"/>
      <c r="D57" s="121">
        <v>13.271604938271606</v>
      </c>
      <c r="E57" s="121">
        <v>10.547667342799189</v>
      </c>
      <c r="F57" s="162">
        <f t="shared" si="4"/>
        <v>15.320910973084887</v>
      </c>
      <c r="G57" s="170"/>
      <c r="H57" s="165">
        <f t="shared" si="5"/>
        <v>0.15441282680918672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6"/>
        <v>Surrey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137"/>
      <c r="B58" s="69" t="s">
        <v>52</v>
      </c>
      <c r="C58" s="67"/>
      <c r="D58" s="121">
        <v>13.953488372093023</v>
      </c>
      <c r="E58" s="121">
        <v>22.321428571428573</v>
      </c>
      <c r="F58" s="162">
        <f t="shared" si="4"/>
        <v>26.732673267326735</v>
      </c>
      <c r="G58" s="170"/>
      <c r="H58" s="165">
        <f t="shared" si="5"/>
        <v>0.91584158415841599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6"/>
        <v>Swindon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79"/>
      <c r="B59" s="69" t="s">
        <v>15</v>
      </c>
      <c r="C59" s="67"/>
      <c r="D59" s="121">
        <v>9.5238095238095237</v>
      </c>
      <c r="E59" s="163">
        <v>37.931034482758619</v>
      </c>
      <c r="F59" s="162">
        <f t="shared" si="4"/>
        <v>15.789473684210526</v>
      </c>
      <c r="G59" s="170"/>
      <c r="H59" s="165">
        <f t="shared" si="5"/>
        <v>0.6578947368421052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6"/>
        <v>West Berkshire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79"/>
      <c r="B60" s="69" t="s">
        <v>5</v>
      </c>
      <c r="C60" s="67"/>
      <c r="D60" s="121">
        <v>13.564668769716087</v>
      </c>
      <c r="E60" s="163">
        <v>18.911174785100286</v>
      </c>
      <c r="F60" s="162">
        <f t="shared" si="4"/>
        <v>14.250614250614252</v>
      </c>
      <c r="G60" s="170"/>
      <c r="H60" s="165">
        <f t="shared" si="5"/>
        <v>5.056853894063211E-2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6"/>
        <v>West Sussex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21</v>
      </c>
      <c r="C61" s="67"/>
      <c r="D61" s="163">
        <v>46</v>
      </c>
      <c r="E61" s="121">
        <v>52.777777777777779</v>
      </c>
      <c r="F61" s="162">
        <f t="shared" si="4"/>
        <v>25.862068965517242</v>
      </c>
      <c r="G61" s="170"/>
      <c r="H61" s="165">
        <f t="shared" si="5"/>
        <v>-0.43778110944527737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6"/>
        <v>Windsor &amp; Maidenhead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16</v>
      </c>
      <c r="C62" s="67"/>
      <c r="D62" s="163">
        <v>12.244897959183673</v>
      </c>
      <c r="E62" s="121">
        <v>19.230769230769234</v>
      </c>
      <c r="F62" s="162">
        <f t="shared" si="4"/>
        <v>27.868852459016392</v>
      </c>
      <c r="G62" s="170"/>
      <c r="H62" s="165">
        <f t="shared" si="5"/>
        <v>1.2759562841530054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6"/>
        <v>Wokingham</v>
      </c>
      <c r="V62" s="50" t="b">
        <f t="shared" si="3"/>
        <v>0</v>
      </c>
    </row>
    <row r="63" spans="1:25" s="65" customFormat="1" ht="13.5" customHeight="1" x14ac:dyDescent="0.2">
      <c r="A63" s="79"/>
      <c r="B63" s="88" t="s">
        <v>23</v>
      </c>
      <c r="C63" s="67"/>
      <c r="D63" s="211">
        <v>16.666666666666664</v>
      </c>
      <c r="E63" s="211">
        <v>18.328840970350406</v>
      </c>
      <c r="F63" s="208">
        <f t="shared" si="4"/>
        <v>16.464891041162229</v>
      </c>
      <c r="G63" s="170"/>
      <c r="H63" s="166">
        <f t="shared" si="5"/>
        <v>-1.2106537530266125E-2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6"/>
        <v>South East</v>
      </c>
      <c r="V63" s="50" t="b">
        <f t="shared" si="3"/>
        <v>0</v>
      </c>
    </row>
    <row r="64" spans="1:25" s="65" customFormat="1" ht="13.5" customHeight="1" x14ac:dyDescent="0.2">
      <c r="A64" s="137"/>
      <c r="B64" s="193" t="s">
        <v>54</v>
      </c>
      <c r="C64" s="67"/>
      <c r="D64" s="212">
        <v>11.618257261410788</v>
      </c>
      <c r="E64" s="212">
        <v>15.175097276264591</v>
      </c>
      <c r="F64" s="209">
        <f t="shared" si="4"/>
        <v>18.21561338289963</v>
      </c>
      <c r="G64" s="170"/>
      <c r="H64" s="197">
        <f t="shared" si="5"/>
        <v>0.56784386617100391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117"/>
      <c r="V64" s="182"/>
    </row>
    <row r="65" spans="1:31" s="65" customFormat="1" ht="13.5" customHeight="1" x14ac:dyDescent="0.2">
      <c r="A65" s="79"/>
      <c r="B65" s="147" t="s">
        <v>42</v>
      </c>
      <c r="C65" s="58"/>
      <c r="D65" s="213">
        <v>14.584170349537967</v>
      </c>
      <c r="E65" s="213">
        <v>16.411786646773592</v>
      </c>
      <c r="F65" s="210">
        <f t="shared" si="4"/>
        <v>15.960798039901993</v>
      </c>
      <c r="G65" s="170"/>
      <c r="H65" s="167">
        <f t="shared" si="5"/>
        <v>9.4391909678128424E-2</v>
      </c>
      <c r="I65" s="38"/>
      <c r="J65" s="38"/>
      <c r="K65" s="38"/>
      <c r="L65" s="38"/>
      <c r="M65" s="38"/>
      <c r="N65" s="38"/>
      <c r="O65" s="38"/>
      <c r="P65" s="38"/>
      <c r="Q65" s="38"/>
      <c r="R65" s="78"/>
      <c r="S65" s="92"/>
      <c r="T65" s="105"/>
    </row>
    <row r="66" spans="1:31" s="65" customFormat="1" ht="19.5" customHeight="1" x14ac:dyDescent="0.2">
      <c r="A66" s="137"/>
      <c r="B66" s="59"/>
      <c r="C66" s="59"/>
      <c r="D66" s="55"/>
      <c r="E66" s="55"/>
      <c r="F66" s="55"/>
      <c r="G66" s="55"/>
      <c r="H66" s="55"/>
      <c r="I66" s="38"/>
      <c r="J66" s="38"/>
      <c r="K66" s="38"/>
      <c r="L66" s="38"/>
      <c r="M66" s="38"/>
      <c r="N66" s="38"/>
      <c r="O66" s="38"/>
      <c r="P66" s="38"/>
      <c r="Q66" s="38"/>
      <c r="R66" s="78"/>
      <c r="S66" s="92"/>
      <c r="T66" s="105"/>
      <c r="AA66" s="117"/>
    </row>
    <row r="67" spans="1:31" s="65" customFormat="1" ht="19.5" customHeight="1" x14ac:dyDescent="0.2">
      <c r="A67" s="137"/>
      <c r="B67" s="59"/>
      <c r="C67" s="59"/>
      <c r="D67" s="55"/>
      <c r="E67" s="55"/>
      <c r="F67" s="55"/>
      <c r="G67" s="55"/>
      <c r="H67" s="55"/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  <c r="AA67" s="117"/>
    </row>
    <row r="68" spans="1:31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1" s="65" customFormat="1" ht="9.75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1" s="65" customFormat="1" ht="12" customHeight="1" x14ac:dyDescent="0.2">
      <c r="A70" s="79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1" s="65" customFormat="1" ht="11.2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1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5"/>
      <c r="J72" s="45"/>
      <c r="K72" s="45"/>
      <c r="L72" s="45"/>
      <c r="M72" s="45"/>
      <c r="N72" s="45"/>
      <c r="O72" s="45"/>
      <c r="P72" s="45"/>
      <c r="Q72" s="46"/>
      <c r="R72" s="78"/>
      <c r="S72" s="92"/>
      <c r="T72" s="105"/>
    </row>
    <row r="73" spans="1:31" s="65" customFormat="1" ht="15" customHeight="1" x14ac:dyDescent="0.2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6"/>
      <c r="S73" s="92"/>
      <c r="T73" s="105"/>
    </row>
    <row r="74" spans="1:31" s="65" customFormat="1" ht="11.25" customHeight="1" x14ac:dyDescent="0.2">
      <c r="A74" s="337"/>
      <c r="B74" s="338"/>
      <c r="C74" s="338"/>
      <c r="D74" s="346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9"/>
      <c r="S74" s="92"/>
      <c r="T74" s="105"/>
    </row>
    <row r="75" spans="1:31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6"/>
      <c r="S75" s="92"/>
      <c r="T75" s="105"/>
      <c r="AE75" s="65"/>
    </row>
    <row r="76" spans="1:31" ht="18.75" customHeight="1" x14ac:dyDescent="0.2">
      <c r="A76" s="79"/>
      <c r="B76" s="87" t="s">
        <v>67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8"/>
      <c r="S76" s="92"/>
      <c r="T76" s="105"/>
      <c r="U76" s="107" t="e">
        <f>VLOOKUP(V76,$U$10:$V$30,2,FALSE)</f>
        <v>#N/A</v>
      </c>
      <c r="V76" s="107" t="str">
        <f>Home!$B$7</f>
        <v>(None)</v>
      </c>
      <c r="W76" s="48" t="str">
        <f>"Selected LA- "&amp;V76</f>
        <v>Selected LA- (None)</v>
      </c>
    </row>
    <row r="77" spans="1:31" ht="18.75" customHeight="1" x14ac:dyDescent="0.2">
      <c r="A77" s="84"/>
      <c r="B77" s="85"/>
      <c r="C77" s="85"/>
      <c r="D77" s="12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6"/>
      <c r="S77" s="92"/>
      <c r="T77" s="105"/>
    </row>
    <row r="78" spans="1:31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6"/>
      <c r="S78" s="92"/>
      <c r="T78" s="105"/>
      <c r="V78" s="155">
        <v>0</v>
      </c>
      <c r="W78" s="65">
        <v>21.5</v>
      </c>
    </row>
    <row r="79" spans="1:31" s="63" customFormat="1" ht="15" customHeight="1" x14ac:dyDescent="0.2">
      <c r="A79" s="80"/>
      <c r="B79" s="144" t="s">
        <v>66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1"/>
      <c r="S79" s="93"/>
      <c r="T79" s="108"/>
      <c r="U79" s="154" t="s">
        <v>45</v>
      </c>
      <c r="V79" s="156">
        <f>G105</f>
        <v>16.358839050131927</v>
      </c>
      <c r="W79" s="158">
        <f>V79</f>
        <v>16.358839050131927</v>
      </c>
      <c r="X79" s="109"/>
      <c r="Y79" s="109"/>
      <c r="Z79" s="109"/>
      <c r="AA79" s="109"/>
      <c r="AB79" s="109"/>
      <c r="AC79" s="109"/>
      <c r="AD79" s="109"/>
    </row>
    <row r="80" spans="1:31" ht="18" customHeight="1" x14ac:dyDescent="0.2">
      <c r="A80" s="79"/>
      <c r="B80" s="174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40"/>
      <c r="P80" s="60"/>
      <c r="Q80" s="60"/>
      <c r="R80" s="78"/>
      <c r="S80" s="92"/>
      <c r="T80" s="105"/>
      <c r="U80" s="154" t="s">
        <v>53</v>
      </c>
      <c r="V80" s="181">
        <f>G106</f>
        <v>16.872427983539097</v>
      </c>
      <c r="W80" s="158">
        <f>V80</f>
        <v>16.872427983539097</v>
      </c>
    </row>
    <row r="81" spans="1:30" s="68" customFormat="1" ht="12" customHeight="1" x14ac:dyDescent="0.2">
      <c r="A81" s="82"/>
      <c r="B81" s="67"/>
      <c r="C81" s="67"/>
      <c r="D81" s="330" t="s">
        <v>40</v>
      </c>
      <c r="E81" s="330" t="s">
        <v>59</v>
      </c>
      <c r="F81" s="332" t="s">
        <v>57</v>
      </c>
      <c r="G81" s="332" t="s">
        <v>58</v>
      </c>
      <c r="H81" s="60"/>
      <c r="I81" s="60"/>
      <c r="J81" s="60"/>
      <c r="K81" s="60"/>
      <c r="L81" s="60"/>
      <c r="M81" s="60"/>
      <c r="N81" s="60"/>
      <c r="O81" s="40"/>
      <c r="P81" s="60"/>
      <c r="Q81" s="60"/>
      <c r="R81" s="83"/>
      <c r="S81" s="94"/>
      <c r="T81" s="111"/>
      <c r="U81" s="154" t="s">
        <v>46</v>
      </c>
      <c r="V81" s="180">
        <f>G107</f>
        <v>15.849056603773585</v>
      </c>
      <c r="W81" s="180">
        <f>V81</f>
        <v>15.849056603773585</v>
      </c>
      <c r="X81" s="114"/>
      <c r="Y81" s="114"/>
      <c r="Z81" s="114"/>
      <c r="AA81" s="114"/>
      <c r="AB81" s="114"/>
      <c r="AC81" s="114"/>
      <c r="AD81" s="114"/>
    </row>
    <row r="82" spans="1:30" s="68" customFormat="1" ht="12" customHeight="1" x14ac:dyDescent="0.2">
      <c r="A82" s="82"/>
      <c r="B82" s="67"/>
      <c r="C82" s="67"/>
      <c r="D82" s="331"/>
      <c r="E82" s="331"/>
      <c r="F82" s="333"/>
      <c r="G82" s="333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83"/>
      <c r="S82" s="94"/>
      <c r="T82" s="111"/>
      <c r="V82" s="155"/>
      <c r="W82" s="156"/>
      <c r="X82" s="114"/>
      <c r="Y82" s="114"/>
      <c r="Z82" s="114"/>
      <c r="AA82" s="114"/>
      <c r="AB82" s="114"/>
      <c r="AC82" s="114"/>
      <c r="AD82" s="114"/>
    </row>
    <row r="83" spans="1:30" s="68" customFormat="1" ht="12" customHeight="1" x14ac:dyDescent="0.2">
      <c r="A83" s="82"/>
      <c r="B83" s="67"/>
      <c r="C83" s="67"/>
      <c r="D83" s="331"/>
      <c r="E83" s="331"/>
      <c r="F83" s="333"/>
      <c r="G83" s="333"/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154"/>
      <c r="V83" s="155"/>
      <c r="W83" s="156"/>
      <c r="X83" s="114"/>
      <c r="Y83" s="114"/>
      <c r="Z83" s="114"/>
      <c r="AA83" s="114"/>
      <c r="AB83" s="114"/>
      <c r="AC83" s="114"/>
      <c r="AD83" s="114"/>
    </row>
    <row r="84" spans="1:30" s="68" customFormat="1" ht="13.5" customHeight="1" x14ac:dyDescent="0.2">
      <c r="A84" s="82"/>
      <c r="B84" s="69" t="s">
        <v>0</v>
      </c>
      <c r="C84" s="67"/>
      <c r="D84" s="183">
        <v>52.1</v>
      </c>
      <c r="E84" s="183">
        <v>9.8000000000000007</v>
      </c>
      <c r="F84" s="70">
        <v>8</v>
      </c>
      <c r="G84" s="146">
        <f>IF(F84&gt;0,(F84/D84)*100,NA())</f>
        <v>15.355086372360843</v>
      </c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U84" s="61" t="str">
        <f t="shared" ref="U84:U106" si="7">B84</f>
        <v>Bracknell Forest</v>
      </c>
      <c r="V84" s="115" t="b">
        <f>IF(U84=$V$2,40)</f>
        <v>0</v>
      </c>
      <c r="X84" s="114"/>
      <c r="Y84" s="114"/>
      <c r="Z84" s="114"/>
      <c r="AA84" s="114"/>
      <c r="AB84" s="114"/>
      <c r="AC84" s="114"/>
      <c r="AD84" s="114"/>
    </row>
    <row r="85" spans="1:30" s="68" customFormat="1" ht="13.5" customHeight="1" x14ac:dyDescent="0.2">
      <c r="A85" s="82"/>
      <c r="B85" s="69" t="s">
        <v>22</v>
      </c>
      <c r="C85" s="67"/>
      <c r="D85" s="183">
        <v>201.8</v>
      </c>
      <c r="E85" s="183">
        <v>20.2</v>
      </c>
      <c r="F85" s="70">
        <v>30.6</v>
      </c>
      <c r="G85" s="162">
        <f t="shared" ref="G85:G107" si="8">IF(F85&gt;0,(F85/D85)*100,NA())</f>
        <v>15.163528245787909</v>
      </c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61" t="str">
        <f t="shared" si="7"/>
        <v>Brighton &amp; Hove</v>
      </c>
      <c r="V85" s="115" t="b">
        <f t="shared" ref="V85:V106" si="9">IF(U85=$V$2,40)</f>
        <v>0</v>
      </c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8</v>
      </c>
      <c r="C86" s="67"/>
      <c r="D86" s="183">
        <v>208.1</v>
      </c>
      <c r="E86" s="183">
        <v>37.1</v>
      </c>
      <c r="F86" s="70">
        <v>28.1</v>
      </c>
      <c r="G86" s="162">
        <f t="shared" si="8"/>
        <v>13.503123498318118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si="7"/>
        <v>Buckinghamshire</v>
      </c>
      <c r="V86" s="115" t="b">
        <f t="shared" si="9"/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4</v>
      </c>
      <c r="C87" s="67"/>
      <c r="D87" s="183">
        <v>305.39999999999998</v>
      </c>
      <c r="E87" s="183">
        <v>19</v>
      </c>
      <c r="F87" s="143">
        <v>35.799999999999997</v>
      </c>
      <c r="G87" s="162">
        <f t="shared" si="8"/>
        <v>11.722331368696791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7"/>
        <v>East Sussex</v>
      </c>
      <c r="V87" s="115" t="b">
        <f t="shared" si="9"/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6</v>
      </c>
      <c r="C88" s="67"/>
      <c r="D88" s="183">
        <v>388.9</v>
      </c>
      <c r="E88" s="183">
        <v>51.4</v>
      </c>
      <c r="F88" s="70">
        <v>68.599999999999994</v>
      </c>
      <c r="G88" s="162">
        <f t="shared" si="8"/>
        <v>17.63949601439959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7"/>
        <v>Hampshire</v>
      </c>
      <c r="V88" s="115" t="b">
        <f t="shared" si="9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1</v>
      </c>
      <c r="C89" s="67"/>
      <c r="D89" s="183">
        <v>74</v>
      </c>
      <c r="E89" s="183">
        <v>11.5</v>
      </c>
      <c r="F89" s="70">
        <v>12.8</v>
      </c>
      <c r="G89" s="162">
        <f t="shared" si="8"/>
        <v>17.297297297297298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7"/>
        <v>Isle of Wight</v>
      </c>
      <c r="V89" s="115" t="b">
        <f t="shared" si="9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9</v>
      </c>
      <c r="C90" s="67"/>
      <c r="D90" s="183">
        <v>513.1</v>
      </c>
      <c r="E90" s="183">
        <v>74.8</v>
      </c>
      <c r="F90" s="70">
        <v>71</v>
      </c>
      <c r="G90" s="162">
        <f t="shared" si="8"/>
        <v>13.837458585071136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7"/>
        <v>Kent</v>
      </c>
      <c r="V90" s="115" t="b">
        <f t="shared" si="9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2</v>
      </c>
      <c r="C91" s="67"/>
      <c r="D91" s="183">
        <v>144</v>
      </c>
      <c r="E91" s="183">
        <v>35.700000000000003</v>
      </c>
      <c r="F91" s="70">
        <v>27.1</v>
      </c>
      <c r="G91" s="162">
        <f t="shared" si="8"/>
        <v>18.819444444444443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7"/>
        <v>Medway</v>
      </c>
      <c r="V91" s="115" t="b">
        <f t="shared" si="9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10</v>
      </c>
      <c r="C92" s="67"/>
      <c r="D92" s="183">
        <v>120.5</v>
      </c>
      <c r="E92" s="183">
        <v>18.2</v>
      </c>
      <c r="F92" s="70">
        <v>22.9</v>
      </c>
      <c r="G92" s="162">
        <f t="shared" si="8"/>
        <v>19.004149377593361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7"/>
        <v>Milton Keynes</v>
      </c>
      <c r="V92" s="115" t="b">
        <f t="shared" si="9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11</v>
      </c>
      <c r="C93" s="67"/>
      <c r="D93" s="183">
        <v>283.60000000000002</v>
      </c>
      <c r="E93" s="183">
        <v>43.8</v>
      </c>
      <c r="F93" s="70">
        <v>39.700000000000003</v>
      </c>
      <c r="G93" s="162">
        <f t="shared" si="8"/>
        <v>13.998589562764458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7"/>
        <v>Oxfordshire</v>
      </c>
      <c r="V93" s="115" t="b">
        <f t="shared" si="9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12</v>
      </c>
      <c r="C94" s="67"/>
      <c r="D94" s="183">
        <v>167.8</v>
      </c>
      <c r="E94" s="183">
        <v>29.6</v>
      </c>
      <c r="F94" s="70">
        <v>23</v>
      </c>
      <c r="G94" s="162">
        <f t="shared" si="8"/>
        <v>13.706793802145413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7"/>
        <v>Portsmouth</v>
      </c>
      <c r="V94" s="115" t="b">
        <f t="shared" si="9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3</v>
      </c>
      <c r="C95" s="67"/>
      <c r="D95" s="183">
        <v>94.9</v>
      </c>
      <c r="E95" s="183">
        <v>9.9</v>
      </c>
      <c r="F95" s="70">
        <v>17.100000000000001</v>
      </c>
      <c r="G95" s="162">
        <f t="shared" si="8"/>
        <v>18.018967334035825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7"/>
        <v>Reading</v>
      </c>
      <c r="V95" s="115" t="b">
        <f t="shared" si="9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13</v>
      </c>
      <c r="C96" s="67"/>
      <c r="D96" s="183">
        <v>77.3</v>
      </c>
      <c r="E96" s="183">
        <v>23.4</v>
      </c>
      <c r="F96" s="70">
        <v>10.8</v>
      </c>
      <c r="G96" s="162">
        <f t="shared" si="8"/>
        <v>13.971539456662354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7"/>
        <v>Slough</v>
      </c>
      <c r="V96" s="115" t="b">
        <f t="shared" si="9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28</v>
      </c>
      <c r="C97" s="67"/>
      <c r="D97" s="183">
        <v>197.9</v>
      </c>
      <c r="E97" s="183">
        <v>31.3</v>
      </c>
      <c r="F97" s="70">
        <v>24.4</v>
      </c>
      <c r="G97" s="162">
        <f t="shared" si="8"/>
        <v>12.329459322890347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7"/>
        <v>Somerset</v>
      </c>
      <c r="V97" s="115" t="b">
        <f t="shared" si="9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14</v>
      </c>
      <c r="C98" s="67"/>
      <c r="D98" s="183">
        <v>164.2</v>
      </c>
      <c r="E98" s="183">
        <v>47</v>
      </c>
      <c r="F98" s="70">
        <v>62</v>
      </c>
      <c r="G98" s="162">
        <f t="shared" si="8"/>
        <v>37.758830694275275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7"/>
        <v>Southampton</v>
      </c>
      <c r="V98" s="115" t="b">
        <f t="shared" si="9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7</v>
      </c>
      <c r="C99" s="67"/>
      <c r="D99" s="183">
        <v>437.8</v>
      </c>
      <c r="E99" s="183">
        <v>62.6</v>
      </c>
      <c r="F99" s="70">
        <v>67.3</v>
      </c>
      <c r="G99" s="162">
        <f t="shared" si="8"/>
        <v>15.37231612608497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7"/>
        <v>Surrey</v>
      </c>
      <c r="V99" s="115" t="b">
        <f t="shared" si="9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177"/>
      <c r="B100" s="69" t="s">
        <v>52</v>
      </c>
      <c r="C100" s="67"/>
      <c r="D100" s="183">
        <v>92.4</v>
      </c>
      <c r="E100" s="183">
        <v>29.1</v>
      </c>
      <c r="F100" s="70">
        <v>24</v>
      </c>
      <c r="G100" s="162">
        <f t="shared" si="8"/>
        <v>25.97402597402597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7"/>
        <v>Swindon</v>
      </c>
      <c r="V100" s="115" t="b">
        <f t="shared" si="9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15</v>
      </c>
      <c r="C101" s="67"/>
      <c r="D101" s="183">
        <v>72.400000000000006</v>
      </c>
      <c r="E101" s="183">
        <v>22.4</v>
      </c>
      <c r="F101" s="143">
        <v>10.4</v>
      </c>
      <c r="G101" s="162">
        <f t="shared" si="8"/>
        <v>14.3646408839779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7"/>
        <v>West Berkshire</v>
      </c>
      <c r="V101" s="115" t="b">
        <f t="shared" si="9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82"/>
      <c r="B102" s="69" t="s">
        <v>5</v>
      </c>
      <c r="C102" s="67"/>
      <c r="D102" s="183">
        <v>375.4</v>
      </c>
      <c r="E102" s="183">
        <v>61.1</v>
      </c>
      <c r="F102" s="143">
        <v>51.6</v>
      </c>
      <c r="G102" s="162">
        <f t="shared" si="8"/>
        <v>13.74533830580714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7"/>
        <v>West Sussex</v>
      </c>
      <c r="V102" s="115" t="b">
        <f t="shared" si="9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82"/>
      <c r="B103" s="69" t="s">
        <v>21</v>
      </c>
      <c r="C103" s="67"/>
      <c r="D103" s="184">
        <v>54.3</v>
      </c>
      <c r="E103" s="184">
        <v>5</v>
      </c>
      <c r="F103" s="70">
        <v>14.8</v>
      </c>
      <c r="G103" s="162">
        <f t="shared" si="8"/>
        <v>27.255985267034994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7"/>
        <v>Windsor &amp; Maidenhead</v>
      </c>
      <c r="V103" s="115" t="b">
        <f t="shared" si="9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16</v>
      </c>
      <c r="C104" s="67"/>
      <c r="D104" s="184">
        <v>57.6</v>
      </c>
      <c r="E104" s="184">
        <v>24.1</v>
      </c>
      <c r="F104" s="70">
        <v>17</v>
      </c>
      <c r="G104" s="162">
        <f t="shared" si="8"/>
        <v>29.513888888888889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7"/>
        <v>Wokingham</v>
      </c>
      <c r="V104" s="115" t="b">
        <f t="shared" si="9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88" t="s">
        <v>23</v>
      </c>
      <c r="C105" s="67"/>
      <c r="D105" s="185">
        <v>3790</v>
      </c>
      <c r="E105" s="185">
        <v>610</v>
      </c>
      <c r="F105" s="90">
        <v>620</v>
      </c>
      <c r="G105" s="208">
        <f t="shared" si="8"/>
        <v>16.358839050131927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7"/>
        <v>South East</v>
      </c>
      <c r="V105" s="115" t="b">
        <f t="shared" si="9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177"/>
      <c r="B106" s="193" t="s">
        <v>54</v>
      </c>
      <c r="C106" s="67"/>
      <c r="D106" s="194">
        <v>2430</v>
      </c>
      <c r="E106" s="194">
        <v>430</v>
      </c>
      <c r="F106" s="198">
        <v>410</v>
      </c>
      <c r="G106" s="209">
        <f t="shared" si="8"/>
        <v>16.872427983539097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178" t="str">
        <f t="shared" si="7"/>
        <v>South West</v>
      </c>
      <c r="V106" s="115" t="b">
        <f t="shared" si="9"/>
        <v>0</v>
      </c>
      <c r="X106" s="114"/>
      <c r="Y106" s="114"/>
      <c r="Z106" s="114"/>
      <c r="AA106" s="114"/>
      <c r="AB106" s="114"/>
      <c r="AC106" s="114"/>
      <c r="AD106" s="114"/>
    </row>
    <row r="107" spans="1:30" s="65" customFormat="1" ht="15" customHeight="1" x14ac:dyDescent="0.2">
      <c r="A107" s="79"/>
      <c r="B107" s="147" t="s">
        <v>42</v>
      </c>
      <c r="C107" s="58"/>
      <c r="D107" s="148">
        <v>26500</v>
      </c>
      <c r="E107" s="148">
        <v>4440</v>
      </c>
      <c r="F107" s="149">
        <v>4200</v>
      </c>
      <c r="G107" s="210">
        <f t="shared" si="8"/>
        <v>15.849056603773585</v>
      </c>
      <c r="H107" s="58"/>
      <c r="I107" s="58"/>
      <c r="J107" s="58"/>
      <c r="K107" s="58"/>
      <c r="L107" s="58"/>
      <c r="M107" s="58"/>
      <c r="N107" s="58"/>
      <c r="O107" s="40"/>
      <c r="P107" s="60"/>
      <c r="Q107" s="60"/>
      <c r="R107" s="78"/>
      <c r="S107" s="92"/>
      <c r="T107" s="105"/>
      <c r="X107" s="114"/>
      <c r="Y107" s="114"/>
      <c r="Z107" s="114"/>
      <c r="AA107" s="114"/>
      <c r="AB107" s="114"/>
      <c r="AC107" s="114"/>
      <c r="AD107" s="114"/>
    </row>
    <row r="108" spans="1:30" s="65" customFormat="1" ht="33" customHeight="1" x14ac:dyDescent="0.2">
      <c r="A108" s="79"/>
      <c r="B108" s="145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78"/>
      <c r="S108" s="92"/>
      <c r="T108" s="105"/>
      <c r="X108" s="114"/>
      <c r="Y108" s="114"/>
      <c r="Z108" s="114"/>
      <c r="AA108" s="114"/>
      <c r="AB108" s="114"/>
      <c r="AC108" s="114"/>
      <c r="AD108" s="114"/>
    </row>
    <row r="109" spans="1:30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5"/>
      <c r="J109" s="45"/>
      <c r="K109" s="45"/>
      <c r="L109" s="45"/>
      <c r="M109" s="45"/>
      <c r="N109" s="45"/>
      <c r="O109" s="45"/>
      <c r="P109" s="45"/>
      <c r="Q109" s="46"/>
      <c r="R109" s="78"/>
      <c r="S109" s="92"/>
      <c r="T109" s="105"/>
      <c r="X109" s="114"/>
      <c r="Y109" s="114"/>
      <c r="Z109" s="114"/>
      <c r="AA109" s="114"/>
      <c r="AB109" s="114"/>
      <c r="AC109" s="114"/>
      <c r="AD109" s="114"/>
    </row>
    <row r="110" spans="1:30" s="65" customFormat="1" ht="15" customHeight="1" x14ac:dyDescent="0.2">
      <c r="A110" s="334"/>
      <c r="B110" s="335"/>
      <c r="C110" s="335"/>
      <c r="D110" s="335"/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6"/>
      <c r="S110" s="92"/>
      <c r="T110" s="105"/>
      <c r="X110" s="114"/>
      <c r="Y110" s="114"/>
      <c r="Z110" s="114"/>
      <c r="AA110" s="114"/>
      <c r="AB110" s="114"/>
      <c r="AC110" s="114"/>
      <c r="AD110" s="114"/>
    </row>
    <row r="111" spans="1:30" s="65" customFormat="1" ht="11.25" customHeight="1" x14ac:dyDescent="0.2">
      <c r="A111" s="337"/>
      <c r="B111" s="338"/>
      <c r="C111" s="338"/>
      <c r="D111" s="346"/>
      <c r="E111" s="338"/>
      <c r="F111" s="338"/>
      <c r="G111" s="338"/>
      <c r="H111" s="338"/>
      <c r="I111" s="338"/>
      <c r="J111" s="338"/>
      <c r="K111" s="338"/>
      <c r="L111" s="338"/>
      <c r="M111" s="338"/>
      <c r="N111" s="338"/>
      <c r="O111" s="338"/>
      <c r="P111" s="338"/>
      <c r="Q111" s="338"/>
      <c r="R111" s="339"/>
      <c r="S111" s="92"/>
      <c r="T111" s="105"/>
      <c r="V111" s="110"/>
      <c r="X111" s="114"/>
      <c r="Y111" s="114"/>
      <c r="Z111" s="114"/>
      <c r="AA111" s="114"/>
      <c r="AB111" s="114"/>
      <c r="AC111" s="114"/>
      <c r="AD111" s="114"/>
    </row>
    <row r="112" spans="1:30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92"/>
      <c r="T112" s="159"/>
      <c r="U112" s="112"/>
      <c r="V112" s="112"/>
      <c r="W112" s="112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5">
      <c r="A113" s="77"/>
      <c r="B113" s="144" t="s">
        <v>63</v>
      </c>
      <c r="C113" s="60"/>
      <c r="D113" s="60"/>
      <c r="E113" s="60"/>
      <c r="F113" s="60"/>
      <c r="G113" s="60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78"/>
      <c r="S113" s="92"/>
      <c r="T113" s="105"/>
      <c r="U113" s="112"/>
      <c r="V113" s="112"/>
      <c r="W113" s="112"/>
      <c r="X113" s="114"/>
      <c r="Y113" s="114"/>
    </row>
    <row r="114" spans="1:30" s="65" customFormat="1" ht="18" customHeight="1" x14ac:dyDescent="0.2">
      <c r="A114" s="79"/>
      <c r="B114" s="174"/>
      <c r="C114" s="60"/>
      <c r="D114" s="60"/>
      <c r="E114" s="60"/>
      <c r="F114" s="60"/>
      <c r="G114" s="60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78"/>
      <c r="S114" s="92"/>
      <c r="T114" s="105"/>
      <c r="U114" s="112"/>
      <c r="V114" s="112"/>
      <c r="W114" s="112"/>
      <c r="X114" s="114"/>
      <c r="Y114" s="114"/>
    </row>
    <row r="115" spans="1:30" s="65" customFormat="1" ht="36" customHeight="1" x14ac:dyDescent="0.2">
      <c r="A115" s="79"/>
      <c r="B115" s="67"/>
      <c r="C115" s="67"/>
      <c r="D115" s="175" t="s">
        <v>60</v>
      </c>
      <c r="E115" s="171" t="s">
        <v>61</v>
      </c>
      <c r="F115" s="139" t="s">
        <v>62</v>
      </c>
      <c r="G115" s="202" t="s">
        <v>29</v>
      </c>
      <c r="H115" s="173" t="s">
        <v>51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78"/>
      <c r="S115" s="92"/>
      <c r="T115" s="105"/>
      <c r="U115" s="112"/>
      <c r="V115" s="112"/>
      <c r="W115" s="112"/>
      <c r="X115" s="114"/>
      <c r="Y115" s="114"/>
    </row>
    <row r="116" spans="1:30" s="63" customFormat="1" ht="13.5" customHeight="1" x14ac:dyDescent="0.2">
      <c r="A116" s="80"/>
      <c r="B116" s="69" t="s">
        <v>0</v>
      </c>
      <c r="C116" s="67"/>
      <c r="D116" s="121">
        <v>24.826388888888889</v>
      </c>
      <c r="E116" s="121">
        <v>39.571150097465889</v>
      </c>
      <c r="F116" s="146">
        <f>G84</f>
        <v>15.355086372360843</v>
      </c>
      <c r="G116" s="168"/>
      <c r="H116" s="164">
        <f>(F116-D116)/D116</f>
        <v>-0.38150141605036048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81"/>
      <c r="S116" s="93"/>
      <c r="T116" s="108"/>
      <c r="U116" s="49" t="str">
        <f>B116</f>
        <v>Bracknell Forest</v>
      </c>
      <c r="V116" s="50" t="b">
        <f t="shared" ref="V116:V137" si="10">IF(U116=$V$2,H116)</f>
        <v>0</v>
      </c>
      <c r="W116" s="112"/>
      <c r="X116" s="114"/>
      <c r="Y116" s="114"/>
      <c r="Z116" s="65"/>
      <c r="AA116" s="65"/>
      <c r="AB116" s="65"/>
      <c r="AC116" s="65"/>
      <c r="AD116" s="65"/>
    </row>
    <row r="117" spans="1:30" ht="13.5" customHeight="1" x14ac:dyDescent="0.2">
      <c r="A117" s="79"/>
      <c r="B117" s="69" t="s">
        <v>22</v>
      </c>
      <c r="C117" s="67"/>
      <c r="D117" s="121">
        <v>3.9714867617107941</v>
      </c>
      <c r="E117" s="121">
        <v>17.933130699088146</v>
      </c>
      <c r="F117" s="162">
        <f t="shared" ref="F117:F139" si="11">G85</f>
        <v>15.163528245787909</v>
      </c>
      <c r="G117" s="169"/>
      <c r="H117" s="165">
        <f t="shared" ref="H117:H139" si="12">(F117-D117)/D117</f>
        <v>2.8180986506060837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78"/>
      <c r="S117" s="92"/>
      <c r="T117" s="105"/>
      <c r="U117" s="49" t="str">
        <f t="shared" ref="U117:U137" si="13">B117</f>
        <v>Brighton &amp; Hove</v>
      </c>
      <c r="V117" s="50" t="b">
        <f t="shared" si="10"/>
        <v>0</v>
      </c>
      <c r="W117" s="112"/>
      <c r="X117" s="114"/>
      <c r="Y117" s="114"/>
    </row>
    <row r="118" spans="1:30" ht="13.5" customHeight="1" x14ac:dyDescent="0.2">
      <c r="A118" s="79"/>
      <c r="B118" s="69" t="s">
        <v>8</v>
      </c>
      <c r="C118" s="67"/>
      <c r="D118" s="121">
        <v>17.448512585812356</v>
      </c>
      <c r="E118" s="121">
        <v>21.787383177570092</v>
      </c>
      <c r="F118" s="162">
        <f t="shared" si="11"/>
        <v>13.503123498318118</v>
      </c>
      <c r="G118" s="169"/>
      <c r="H118" s="165">
        <f t="shared" si="12"/>
        <v>-0.2261160696701616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78"/>
      <c r="S118" s="92"/>
      <c r="T118" s="105"/>
      <c r="U118" s="49" t="str">
        <f t="shared" si="13"/>
        <v>Buckinghamshire</v>
      </c>
      <c r="V118" s="50" t="b">
        <f t="shared" si="10"/>
        <v>0</v>
      </c>
      <c r="W118" s="112"/>
      <c r="X118" s="114"/>
      <c r="Y118" s="114"/>
      <c r="Z118" s="116"/>
    </row>
    <row r="119" spans="1:30" ht="13.5" customHeight="1" x14ac:dyDescent="0.2">
      <c r="A119" s="79"/>
      <c r="B119" s="69" t="s">
        <v>4</v>
      </c>
      <c r="C119" s="67"/>
      <c r="D119" s="121">
        <v>11.316319677635999</v>
      </c>
      <c r="E119" s="163">
        <v>10.139165009940358</v>
      </c>
      <c r="F119" s="162">
        <f t="shared" si="11"/>
        <v>11.722331368696791</v>
      </c>
      <c r="G119" s="169"/>
      <c r="H119" s="165">
        <f t="shared" si="12"/>
        <v>3.5878421839140612E-2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78"/>
      <c r="S119" s="92"/>
      <c r="T119" s="105"/>
      <c r="U119" s="49" t="str">
        <f t="shared" si="13"/>
        <v>East Sussex</v>
      </c>
      <c r="V119" s="50" t="b">
        <f t="shared" si="10"/>
        <v>0</v>
      </c>
      <c r="W119" s="112"/>
      <c r="X119" s="114"/>
      <c r="Y119" s="114"/>
      <c r="Z119" s="106"/>
    </row>
    <row r="120" spans="1:30" ht="13.5" customHeight="1" x14ac:dyDescent="0.2">
      <c r="A120" s="79"/>
      <c r="B120" s="69" t="s">
        <v>6</v>
      </c>
      <c r="C120" s="67"/>
      <c r="D120" s="121">
        <v>18.623481781376519</v>
      </c>
      <c r="E120" s="121">
        <v>15.220949263502453</v>
      </c>
      <c r="F120" s="162">
        <f t="shared" si="11"/>
        <v>17.63949601439959</v>
      </c>
      <c r="G120" s="169"/>
      <c r="H120" s="165">
        <f t="shared" si="12"/>
        <v>-5.2835757487674218E-2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si="13"/>
        <v>Hampshire</v>
      </c>
      <c r="V120" s="50" t="b">
        <f t="shared" si="10"/>
        <v>0</v>
      </c>
      <c r="W120" s="112"/>
      <c r="X120" s="114"/>
      <c r="Y120" s="114"/>
    </row>
    <row r="121" spans="1:30" ht="13.5" customHeight="1" x14ac:dyDescent="0.2">
      <c r="A121" s="79"/>
      <c r="B121" s="69" t="s">
        <v>1</v>
      </c>
      <c r="C121" s="67"/>
      <c r="D121" s="121">
        <v>10.223048327137548</v>
      </c>
      <c r="E121" s="121">
        <v>27.733755942947703</v>
      </c>
      <c r="F121" s="162">
        <f t="shared" si="11"/>
        <v>17.297297297297298</v>
      </c>
      <c r="G121" s="169"/>
      <c r="H121" s="165">
        <f t="shared" si="12"/>
        <v>0.69199017199017188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3"/>
        <v>Isle of Wight</v>
      </c>
      <c r="V121" s="50" t="b">
        <f t="shared" si="10"/>
        <v>0</v>
      </c>
      <c r="W121" s="112"/>
      <c r="X121" s="114"/>
      <c r="Y121" s="114"/>
    </row>
    <row r="122" spans="1:30" ht="13.5" customHeight="1" x14ac:dyDescent="0.2">
      <c r="A122" s="79"/>
      <c r="B122" s="69" t="s">
        <v>9</v>
      </c>
      <c r="C122" s="67"/>
      <c r="D122" s="121">
        <v>19.090737596679872</v>
      </c>
      <c r="E122" s="121">
        <v>17.39130434782609</v>
      </c>
      <c r="F122" s="162">
        <f t="shared" si="11"/>
        <v>13.837458585071136</v>
      </c>
      <c r="G122" s="169"/>
      <c r="H122" s="165">
        <f t="shared" si="12"/>
        <v>-0.2751742296495841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3"/>
        <v>Kent</v>
      </c>
      <c r="V122" s="50" t="b">
        <f t="shared" si="10"/>
        <v>0</v>
      </c>
      <c r="W122" s="112"/>
      <c r="X122" s="114"/>
      <c r="Y122" s="114"/>
    </row>
    <row r="123" spans="1:30" s="65" customFormat="1" ht="13.5" customHeight="1" x14ac:dyDescent="0.2">
      <c r="A123" s="79"/>
      <c r="B123" s="69" t="s">
        <v>2</v>
      </c>
      <c r="C123" s="67"/>
      <c r="D123" s="121">
        <v>39.604810996563572</v>
      </c>
      <c r="E123" s="121">
        <v>16.344605475040257</v>
      </c>
      <c r="F123" s="162">
        <f t="shared" si="11"/>
        <v>18.819444444444443</v>
      </c>
      <c r="G123" s="169"/>
      <c r="H123" s="165">
        <f t="shared" si="12"/>
        <v>-0.52481923355025306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3"/>
        <v>Medway</v>
      </c>
      <c r="V123" s="50" t="b">
        <f t="shared" si="10"/>
        <v>0</v>
      </c>
      <c r="W123" s="112"/>
      <c r="X123" s="114"/>
      <c r="Y123" s="114"/>
    </row>
    <row r="124" spans="1:30" s="65" customFormat="1" ht="13.5" customHeight="1" x14ac:dyDescent="0.2">
      <c r="A124" s="79"/>
      <c r="B124" s="69" t="s">
        <v>10</v>
      </c>
      <c r="C124" s="67"/>
      <c r="D124" s="121">
        <v>21.448212648945923</v>
      </c>
      <c r="E124" s="121">
        <v>18.558409279204639</v>
      </c>
      <c r="F124" s="162">
        <f t="shared" si="11"/>
        <v>19.004149377593361</v>
      </c>
      <c r="G124" s="169"/>
      <c r="H124" s="165">
        <f t="shared" si="12"/>
        <v>-0.11395183884810446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3"/>
        <v>Milton Keynes</v>
      </c>
      <c r="V124" s="50" t="b">
        <f t="shared" si="10"/>
        <v>0</v>
      </c>
      <c r="W124" s="112"/>
      <c r="X124" s="114"/>
      <c r="Y124" s="114"/>
    </row>
    <row r="125" spans="1:30" s="65" customFormat="1" ht="13.5" customHeight="1" x14ac:dyDescent="0.2">
      <c r="A125" s="79"/>
      <c r="B125" s="69" t="s">
        <v>11</v>
      </c>
      <c r="C125" s="67"/>
      <c r="D125" s="121">
        <v>8.8514225500526873</v>
      </c>
      <c r="E125" s="121">
        <v>8.3769633507853403</v>
      </c>
      <c r="F125" s="162">
        <f t="shared" si="11"/>
        <v>13.998589562764458</v>
      </c>
      <c r="G125" s="169"/>
      <c r="H125" s="165">
        <f t="shared" si="12"/>
        <v>0.5815073208408893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3"/>
        <v>Oxfordshire</v>
      </c>
      <c r="V125" s="50" t="b">
        <f t="shared" si="10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12</v>
      </c>
      <c r="C126" s="67"/>
      <c r="D126" s="121">
        <v>10.158543746330006</v>
      </c>
      <c r="E126" s="121">
        <v>18.371757925072043</v>
      </c>
      <c r="F126" s="162">
        <f t="shared" si="11"/>
        <v>13.706793802145413</v>
      </c>
      <c r="G126" s="169"/>
      <c r="H126" s="165">
        <f t="shared" si="12"/>
        <v>0.34928727428055711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3"/>
        <v>Portsmouth</v>
      </c>
      <c r="V126" s="50" t="b">
        <f t="shared" si="10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3</v>
      </c>
      <c r="C127" s="67"/>
      <c r="D127" s="121">
        <v>21.195652173913043</v>
      </c>
      <c r="E127" s="121">
        <v>34.046052631578952</v>
      </c>
      <c r="F127" s="162">
        <f t="shared" si="11"/>
        <v>18.018967334035825</v>
      </c>
      <c r="G127" s="169"/>
      <c r="H127" s="165">
        <f t="shared" si="12"/>
        <v>-0.14987436167625851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3"/>
        <v>Reading</v>
      </c>
      <c r="V127" s="50" t="b">
        <f t="shared" si="10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13</v>
      </c>
      <c r="C128" s="67"/>
      <c r="D128" s="121">
        <v>44.19889502762431</v>
      </c>
      <c r="E128" s="121">
        <v>23.217247097844112</v>
      </c>
      <c r="F128" s="162">
        <f t="shared" si="11"/>
        <v>13.971539456662354</v>
      </c>
      <c r="G128" s="169"/>
      <c r="H128" s="165">
        <f t="shared" si="12"/>
        <v>-0.68389391979301417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3"/>
        <v>Slough</v>
      </c>
      <c r="V128" s="50" t="b">
        <f t="shared" si="10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28</v>
      </c>
      <c r="C129" s="67"/>
      <c r="D129" s="121">
        <v>14.839367669556349</v>
      </c>
      <c r="E129" s="121">
        <v>21.190987124463518</v>
      </c>
      <c r="F129" s="162">
        <f t="shared" si="11"/>
        <v>12.329459322890347</v>
      </c>
      <c r="G129" s="169"/>
      <c r="H129" s="165">
        <f t="shared" si="12"/>
        <v>-0.16913849717567112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3"/>
        <v>Somerset</v>
      </c>
      <c r="V129" s="50" t="b">
        <f t="shared" si="10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14</v>
      </c>
      <c r="C130" s="67"/>
      <c r="D130" s="121">
        <v>16.463414634146343</v>
      </c>
      <c r="E130" s="121">
        <v>36.166365280289334</v>
      </c>
      <c r="F130" s="162">
        <f t="shared" si="11"/>
        <v>37.758830694275275</v>
      </c>
      <c r="G130" s="170"/>
      <c r="H130" s="165">
        <f t="shared" si="12"/>
        <v>1.2934993458744981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3"/>
        <v>Southampton</v>
      </c>
      <c r="V130" s="50" t="b">
        <f t="shared" si="10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7</v>
      </c>
      <c r="C131" s="67"/>
      <c r="D131" s="121">
        <v>13.829047949965251</v>
      </c>
      <c r="E131" s="121">
        <v>13.197969543147209</v>
      </c>
      <c r="F131" s="162">
        <f t="shared" si="11"/>
        <v>15.37231612608497</v>
      </c>
      <c r="G131" s="170"/>
      <c r="H131" s="165">
        <f t="shared" si="12"/>
        <v>0.11159612590132041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3"/>
        <v>Surrey</v>
      </c>
      <c r="V131" s="50" t="b">
        <f t="shared" si="10"/>
        <v>0</v>
      </c>
      <c r="W131" s="112"/>
      <c r="X131" s="114"/>
      <c r="Y131" s="114"/>
    </row>
    <row r="132" spans="1:27" s="65" customFormat="1" ht="13.5" customHeight="1" x14ac:dyDescent="0.2">
      <c r="A132" s="137"/>
      <c r="B132" s="69" t="s">
        <v>52</v>
      </c>
      <c r="C132" s="67"/>
      <c r="D132" s="121">
        <v>15.789473684210526</v>
      </c>
      <c r="E132" s="121">
        <v>23.856858846918492</v>
      </c>
      <c r="F132" s="162">
        <f t="shared" si="11"/>
        <v>25.97402597402597</v>
      </c>
      <c r="G132" s="170"/>
      <c r="H132" s="165">
        <f t="shared" si="12"/>
        <v>0.64502164502164483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3"/>
        <v>Swindon</v>
      </c>
      <c r="V132" s="50" t="b">
        <f t="shared" si="10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15</v>
      </c>
      <c r="C133" s="67"/>
      <c r="D133" s="121">
        <v>9.2715231788079464</v>
      </c>
      <c r="E133" s="163">
        <v>36.861313868613138</v>
      </c>
      <c r="F133" s="162">
        <f t="shared" si="11"/>
        <v>14.3646408839779</v>
      </c>
      <c r="G133" s="170"/>
      <c r="H133" s="165">
        <f t="shared" si="12"/>
        <v>0.5493291239147593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3"/>
        <v>West Berkshire</v>
      </c>
      <c r="V133" s="50" t="b">
        <f t="shared" si="10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5</v>
      </c>
      <c r="C134" s="67"/>
      <c r="D134" s="121">
        <v>16.996047430830039</v>
      </c>
      <c r="E134" s="163">
        <v>18.519685039370078</v>
      </c>
      <c r="F134" s="162">
        <f t="shared" si="11"/>
        <v>13.74533830580714</v>
      </c>
      <c r="G134" s="170"/>
      <c r="H134" s="165">
        <f t="shared" si="12"/>
        <v>-0.19126265316995197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3"/>
        <v>West Sussex</v>
      </c>
      <c r="V134" s="50" t="b">
        <f t="shared" si="10"/>
        <v>0</v>
      </c>
      <c r="W134" s="112"/>
      <c r="X134" s="114"/>
      <c r="Y134" s="114"/>
    </row>
    <row r="135" spans="1:27" s="65" customFormat="1" ht="13.5" customHeight="1" x14ac:dyDescent="0.2">
      <c r="A135" s="79"/>
      <c r="B135" s="69" t="s">
        <v>21</v>
      </c>
      <c r="C135" s="67"/>
      <c r="D135" s="163">
        <v>47.311827956989248</v>
      </c>
      <c r="E135" s="121">
        <v>56.574923547400601</v>
      </c>
      <c r="F135" s="162">
        <f t="shared" si="11"/>
        <v>27.255985267034994</v>
      </c>
      <c r="G135" s="170"/>
      <c r="H135" s="165">
        <f t="shared" si="12"/>
        <v>-0.42390758412857854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3"/>
        <v>Windsor &amp; Maidenhead</v>
      </c>
      <c r="V135" s="50" t="b">
        <f t="shared" si="10"/>
        <v>0</v>
      </c>
      <c r="W135" s="112"/>
      <c r="X135" s="114"/>
      <c r="Y135" s="114"/>
    </row>
    <row r="136" spans="1:27" s="65" customFormat="1" ht="13.5" customHeight="1" x14ac:dyDescent="0.2">
      <c r="A136" s="79"/>
      <c r="B136" s="69" t="s">
        <v>16</v>
      </c>
      <c r="C136" s="67"/>
      <c r="D136" s="163">
        <v>13.157894736842104</v>
      </c>
      <c r="E136" s="121">
        <v>19.4331983805668</v>
      </c>
      <c r="F136" s="162">
        <f t="shared" si="11"/>
        <v>29.513888888888889</v>
      </c>
      <c r="G136" s="170"/>
      <c r="H136" s="165">
        <f t="shared" si="12"/>
        <v>1.2430555555555556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3"/>
        <v>Wokingham</v>
      </c>
      <c r="V136" s="50" t="b">
        <f t="shared" si="10"/>
        <v>0</v>
      </c>
    </row>
    <row r="137" spans="1:27" s="65" customFormat="1" ht="13.5" customHeight="1" x14ac:dyDescent="0.2">
      <c r="A137" s="79"/>
      <c r="B137" s="88" t="s">
        <v>23</v>
      </c>
      <c r="C137" s="67"/>
      <c r="D137" s="211">
        <v>16.613418530351439</v>
      </c>
      <c r="E137" s="211">
        <v>18.618618618618619</v>
      </c>
      <c r="F137" s="208">
        <f t="shared" si="11"/>
        <v>16.358839050131927</v>
      </c>
      <c r="G137" s="170"/>
      <c r="H137" s="166">
        <f t="shared" si="12"/>
        <v>-1.5323726405520615E-2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3"/>
        <v>South East</v>
      </c>
      <c r="V137" s="50" t="b">
        <f t="shared" si="10"/>
        <v>0</v>
      </c>
    </row>
    <row r="138" spans="1:27" s="65" customFormat="1" ht="13.5" customHeight="1" x14ac:dyDescent="0.2">
      <c r="A138" s="137"/>
      <c r="B138" s="193" t="s">
        <v>54</v>
      </c>
      <c r="C138" s="67"/>
      <c r="D138" s="212">
        <v>12.380952380952381</v>
      </c>
      <c r="E138" s="212">
        <v>15.021459227467812</v>
      </c>
      <c r="F138" s="209">
        <f t="shared" si="11"/>
        <v>16.872427983539097</v>
      </c>
      <c r="G138" s="170"/>
      <c r="H138" s="197">
        <f t="shared" si="12"/>
        <v>0.3627730294396963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117"/>
      <c r="V138" s="182"/>
    </row>
    <row r="139" spans="1:27" s="65" customFormat="1" ht="13.5" customHeight="1" x14ac:dyDescent="0.2">
      <c r="A139" s="79"/>
      <c r="B139" s="147" t="s">
        <v>42</v>
      </c>
      <c r="C139" s="58"/>
      <c r="D139" s="213">
        <v>14.666084679179397</v>
      </c>
      <c r="E139" s="213">
        <v>16.490658001624695</v>
      </c>
      <c r="F139" s="210">
        <f t="shared" si="11"/>
        <v>15.849056603773585</v>
      </c>
      <c r="G139" s="170"/>
      <c r="H139" s="167">
        <f t="shared" si="12"/>
        <v>8.0660377358490631E-2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78"/>
      <c r="S139" s="92"/>
      <c r="T139" s="105"/>
    </row>
    <row r="140" spans="1:27" s="65" customFormat="1" ht="19.5" customHeight="1" x14ac:dyDescent="0.2">
      <c r="A140" s="137"/>
      <c r="B140" s="59"/>
      <c r="C140" s="59"/>
      <c r="D140" s="55"/>
      <c r="E140" s="55"/>
      <c r="F140" s="55"/>
      <c r="G140" s="55"/>
      <c r="H140" s="55"/>
      <c r="I140" s="38"/>
      <c r="J140" s="38"/>
      <c r="K140" s="38"/>
      <c r="L140" s="38"/>
      <c r="M140" s="38"/>
      <c r="N140" s="38"/>
      <c r="O140" s="38"/>
      <c r="P140" s="38"/>
      <c r="Q140" s="38"/>
      <c r="R140" s="78"/>
      <c r="S140" s="92"/>
      <c r="T140" s="105"/>
      <c r="AA140" s="117"/>
    </row>
    <row r="141" spans="1:27" s="65" customFormat="1" ht="19.5" customHeight="1" x14ac:dyDescent="0.2">
      <c r="A141" s="137"/>
      <c r="B141" s="59"/>
      <c r="C141" s="59"/>
      <c r="D141" s="55"/>
      <c r="E141" s="55"/>
      <c r="F141" s="55"/>
      <c r="G141" s="55"/>
      <c r="H141" s="55"/>
      <c r="I141" s="38"/>
      <c r="J141" s="38"/>
      <c r="K141" s="38"/>
      <c r="L141" s="38"/>
      <c r="M141" s="38"/>
      <c r="N141" s="38"/>
      <c r="O141" s="38"/>
      <c r="P141" s="38"/>
      <c r="Q141" s="38"/>
      <c r="R141" s="78"/>
      <c r="S141" s="92"/>
      <c r="T141" s="105"/>
      <c r="AA141" s="117"/>
    </row>
    <row r="142" spans="1:27" s="65" customFormat="1" ht="19.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38"/>
      <c r="J142" s="38"/>
      <c r="K142" s="38"/>
      <c r="L142" s="38"/>
      <c r="M142" s="38"/>
      <c r="N142" s="38"/>
      <c r="O142" s="38"/>
      <c r="P142" s="38"/>
      <c r="Q142" s="38"/>
      <c r="R142" s="78"/>
      <c r="S142" s="92"/>
      <c r="T142" s="105"/>
      <c r="AA142" s="117"/>
    </row>
    <row r="143" spans="1:27" s="65" customFormat="1" ht="9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  <c r="AA143" s="117"/>
    </row>
    <row r="144" spans="1:27" s="65" customFormat="1" ht="12" customHeight="1" x14ac:dyDescent="0.2">
      <c r="A144" s="79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30" s="65" customFormat="1" ht="11.25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30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5"/>
      <c r="J146" s="45"/>
      <c r="K146" s="45"/>
      <c r="L146" s="45"/>
      <c r="M146" s="45"/>
      <c r="N146" s="45"/>
      <c r="O146" s="45"/>
      <c r="P146" s="45"/>
      <c r="Q146" s="46"/>
      <c r="R146" s="78"/>
      <c r="S146" s="92"/>
      <c r="T146" s="105"/>
    </row>
    <row r="147" spans="1:30" s="65" customFormat="1" ht="15" customHeight="1" x14ac:dyDescent="0.2">
      <c r="A147" s="334"/>
      <c r="B147" s="335"/>
      <c r="C147" s="335"/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35"/>
      <c r="P147" s="335"/>
      <c r="Q147" s="335"/>
      <c r="R147" s="336"/>
      <c r="S147" s="92"/>
      <c r="T147" s="105"/>
    </row>
    <row r="148" spans="1:30" s="65" customFormat="1" ht="11.25" customHeight="1" x14ac:dyDescent="0.2">
      <c r="A148" s="337"/>
      <c r="B148" s="338"/>
      <c r="C148" s="338"/>
      <c r="D148" s="346"/>
      <c r="E148" s="338"/>
      <c r="F148" s="338"/>
      <c r="G148" s="338"/>
      <c r="H148" s="338"/>
      <c r="I148" s="338"/>
      <c r="J148" s="338"/>
      <c r="K148" s="338"/>
      <c r="L148" s="338"/>
      <c r="M148" s="338"/>
      <c r="N148" s="338"/>
      <c r="O148" s="338"/>
      <c r="P148" s="338"/>
      <c r="Q148" s="338"/>
      <c r="R148" s="339"/>
      <c r="S148" s="92"/>
      <c r="T148" s="105"/>
    </row>
    <row r="149" spans="1:30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92"/>
      <c r="T149" s="105"/>
      <c r="AB149" s="66"/>
    </row>
    <row r="150" spans="1:30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92"/>
      <c r="T150" s="105"/>
      <c r="AB150" s="66"/>
    </row>
    <row r="151" spans="1:30" s="65" customFormat="1" ht="11.25" customHeight="1" x14ac:dyDescent="0.2">
      <c r="A151" s="98"/>
      <c r="B151" s="343" t="s">
        <v>25</v>
      </c>
      <c r="C151" s="300"/>
      <c r="D151" s="260"/>
      <c r="E151" s="260"/>
      <c r="F151" s="260"/>
      <c r="G151" s="55"/>
      <c r="H151" s="55"/>
      <c r="I151" s="55"/>
      <c r="J151" s="55"/>
      <c r="K151" s="38"/>
      <c r="L151" s="38"/>
      <c r="M151" s="38"/>
      <c r="N151" s="38"/>
      <c r="O151" s="38"/>
      <c r="P151" s="38"/>
      <c r="Q151" s="38"/>
      <c r="R151" s="38"/>
      <c r="S151" s="92"/>
      <c r="T151" s="105"/>
      <c r="AB151" s="66"/>
    </row>
    <row r="152" spans="1:30" s="65" customFormat="1" ht="11.25" customHeight="1" x14ac:dyDescent="0.2">
      <c r="A152" s="98"/>
      <c r="B152" s="344"/>
      <c r="C152" s="301"/>
      <c r="D152" s="55"/>
      <c r="E152" s="55"/>
      <c r="F152" s="55"/>
      <c r="G152" s="55"/>
      <c r="H152" s="55"/>
      <c r="I152" s="55"/>
      <c r="J152" s="55"/>
      <c r="K152" s="38"/>
      <c r="L152" s="38"/>
      <c r="M152" s="38"/>
      <c r="N152" s="38"/>
      <c r="O152" s="38"/>
      <c r="P152" s="38"/>
      <c r="Q152" s="38"/>
      <c r="R152" s="38"/>
      <c r="S152" s="92"/>
      <c r="T152" s="105"/>
      <c r="AB152" s="66"/>
    </row>
    <row r="153" spans="1:30" s="65" customFormat="1" ht="11.25" customHeight="1" x14ac:dyDescent="0.2">
      <c r="A153" s="98"/>
      <c r="B153" s="345" t="s">
        <v>36</v>
      </c>
      <c r="C153" s="345"/>
      <c r="D153" s="345"/>
      <c r="E153" s="345"/>
      <c r="F153" s="297"/>
      <c r="G153" s="297"/>
      <c r="H153" s="55"/>
      <c r="I153" s="55"/>
      <c r="J153" s="55"/>
      <c r="K153" s="38"/>
      <c r="L153" s="38"/>
      <c r="M153" s="38"/>
      <c r="N153" s="38"/>
      <c r="O153" s="38"/>
      <c r="P153" s="38"/>
      <c r="Q153" s="38"/>
      <c r="R153" s="38"/>
      <c r="S153" s="92"/>
      <c r="T153" s="105"/>
      <c r="AB153" s="66"/>
    </row>
    <row r="154" spans="1:30" s="65" customFormat="1" ht="11.25" customHeight="1" x14ac:dyDescent="0.2">
      <c r="A154" s="98"/>
      <c r="B154" s="345"/>
      <c r="C154" s="345"/>
      <c r="D154" s="345"/>
      <c r="E154" s="345"/>
      <c r="F154" s="297"/>
      <c r="G154" s="297"/>
      <c r="H154" s="55"/>
      <c r="I154" s="55"/>
      <c r="J154" s="55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30" s="63" customFormat="1" ht="11.25" customHeight="1" x14ac:dyDescent="0.2">
      <c r="A155" s="98"/>
      <c r="B155" s="345" t="s">
        <v>37</v>
      </c>
      <c r="C155" s="345"/>
      <c r="D155" s="345"/>
      <c r="E155" s="345"/>
      <c r="F155" s="297"/>
      <c r="G155" s="297"/>
      <c r="H155" s="260"/>
      <c r="I155" s="260"/>
      <c r="J155" s="260"/>
      <c r="K155" s="41"/>
      <c r="L155" s="41"/>
      <c r="M155" s="41"/>
      <c r="N155" s="41"/>
      <c r="O155" s="41"/>
      <c r="P155" s="41"/>
      <c r="Q155" s="41"/>
      <c r="R155" s="41"/>
      <c r="S155" s="95"/>
      <c r="T155" s="160"/>
      <c r="U155" s="65"/>
      <c r="V155" s="65"/>
      <c r="W155" s="65"/>
      <c r="X155" s="65"/>
      <c r="Y155" s="65"/>
      <c r="Z155" s="65"/>
      <c r="AA155" s="65"/>
      <c r="AB155" s="66"/>
      <c r="AC155" s="65"/>
      <c r="AD155" s="65"/>
    </row>
    <row r="156" spans="1:30" ht="11.25" customHeight="1" x14ac:dyDescent="0.2">
      <c r="A156" s="98"/>
      <c r="B156" s="345"/>
      <c r="C156" s="345"/>
      <c r="D156" s="345"/>
      <c r="E156" s="345"/>
      <c r="F156" s="297"/>
      <c r="G156" s="297"/>
      <c r="H156" s="55"/>
      <c r="I156" s="55"/>
      <c r="J156" s="55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30" ht="11.25" customHeight="1" x14ac:dyDescent="0.2">
      <c r="A157" s="98"/>
      <c r="B157" s="345" t="s">
        <v>38</v>
      </c>
      <c r="C157" s="345"/>
      <c r="D157" s="345"/>
      <c r="E157" s="345"/>
      <c r="F157" s="297"/>
      <c r="G157" s="297"/>
      <c r="H157" s="55"/>
      <c r="I157" s="55"/>
      <c r="J157" s="55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30" ht="11.25" customHeight="1" x14ac:dyDescent="0.2">
      <c r="A158" s="98"/>
      <c r="B158" s="345"/>
      <c r="C158" s="345"/>
      <c r="D158" s="345"/>
      <c r="E158" s="345"/>
      <c r="F158" s="297"/>
      <c r="G158" s="297"/>
      <c r="H158" s="55"/>
      <c r="I158" s="55"/>
      <c r="J158" s="55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30" ht="11.25" customHeight="1" x14ac:dyDescent="0.2">
      <c r="A159" s="98"/>
      <c r="B159" s="345" t="s">
        <v>39</v>
      </c>
      <c r="C159" s="345"/>
      <c r="D159" s="345"/>
      <c r="E159" s="345"/>
      <c r="F159" s="297"/>
      <c r="G159" s="297"/>
      <c r="H159" s="55"/>
      <c r="I159" s="55"/>
      <c r="J159" s="55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30" ht="11.25" customHeight="1" x14ac:dyDescent="0.2">
      <c r="A160" s="98"/>
      <c r="B160" s="345"/>
      <c r="C160" s="345"/>
      <c r="D160" s="345"/>
      <c r="E160" s="345"/>
      <c r="F160" s="297"/>
      <c r="G160" s="297"/>
      <c r="H160" s="55"/>
      <c r="I160" s="55"/>
      <c r="J160" s="55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3" ht="11.25" customHeight="1" x14ac:dyDescent="0.2">
      <c r="A161" s="98"/>
      <c r="B161" s="345" t="s">
        <v>118</v>
      </c>
      <c r="C161" s="345"/>
      <c r="D161" s="345"/>
      <c r="E161" s="345"/>
      <c r="F161" s="297"/>
      <c r="G161" s="297"/>
      <c r="H161" s="55"/>
      <c r="I161" s="55"/>
      <c r="J161" s="55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3" ht="11.25" customHeight="1" x14ac:dyDescent="0.2">
      <c r="A162" s="98"/>
      <c r="B162" s="345"/>
      <c r="C162" s="345"/>
      <c r="D162" s="345"/>
      <c r="E162" s="345"/>
      <c r="F162" s="297"/>
      <c r="G162" s="297"/>
      <c r="H162" s="55"/>
      <c r="I162" s="55"/>
      <c r="J162" s="55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3" ht="11.25" customHeight="1" x14ac:dyDescent="0.2">
      <c r="A163" s="98"/>
      <c r="B163" s="345" t="s">
        <v>119</v>
      </c>
      <c r="C163" s="345"/>
      <c r="D163" s="345"/>
      <c r="E163" s="345"/>
      <c r="F163" s="297"/>
      <c r="G163" s="297"/>
      <c r="H163" s="55"/>
      <c r="I163" s="55"/>
      <c r="J163" s="55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3" ht="11.25" customHeight="1" x14ac:dyDescent="0.2">
      <c r="A164" s="98"/>
      <c r="B164" s="345"/>
      <c r="C164" s="345"/>
      <c r="D164" s="345"/>
      <c r="E164" s="345"/>
      <c r="F164" s="297"/>
      <c r="G164" s="297"/>
      <c r="H164" s="55"/>
      <c r="I164" s="55"/>
      <c r="J164" s="55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3" ht="11.25" customHeight="1" x14ac:dyDescent="0.2">
      <c r="A165" s="98"/>
      <c r="B165" s="345" t="s">
        <v>128</v>
      </c>
      <c r="C165" s="345"/>
      <c r="D165" s="345"/>
      <c r="E165" s="345"/>
      <c r="F165" s="297"/>
      <c r="G165" s="297"/>
      <c r="H165" s="55"/>
      <c r="I165" s="55"/>
      <c r="J165" s="55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3" ht="11.25" customHeight="1" x14ac:dyDescent="0.2">
      <c r="A166" s="98"/>
      <c r="B166" s="345"/>
      <c r="C166" s="345"/>
      <c r="D166" s="345"/>
      <c r="E166" s="345"/>
      <c r="F166" s="297"/>
      <c r="G166" s="297"/>
      <c r="H166" s="55"/>
      <c r="I166" s="55"/>
      <c r="J166" s="55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3" ht="18.75" customHeight="1" x14ac:dyDescent="0.2">
      <c r="A167" s="99"/>
      <c r="B167" s="299"/>
      <c r="C167" s="299"/>
      <c r="D167" s="299"/>
      <c r="E167" s="299"/>
      <c r="F167" s="299"/>
      <c r="G167" s="299"/>
      <c r="H167" s="299"/>
      <c r="I167" s="299"/>
      <c r="J167" s="299"/>
      <c r="K167" s="100"/>
      <c r="L167" s="100"/>
      <c r="M167" s="100"/>
      <c r="N167" s="100"/>
      <c r="O167" s="100"/>
      <c r="P167" s="100"/>
      <c r="Q167" s="100"/>
      <c r="R167" s="100"/>
      <c r="S167" s="96"/>
      <c r="T167" s="161"/>
      <c r="U167" s="113"/>
      <c r="V167" s="113"/>
      <c r="W167" s="113"/>
      <c r="X167" s="113"/>
    </row>
    <row r="168" spans="1:33" s="64" customFormat="1" ht="11.2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101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2"/>
      <c r="AF168" s="62"/>
      <c r="AG168" s="62"/>
    </row>
  </sheetData>
  <sheetProtection sheet="1" objects="1" scenarios="1"/>
  <mergeCells count="24">
    <mergeCell ref="B163:E164"/>
    <mergeCell ref="B165:E166"/>
    <mergeCell ref="B153:E154"/>
    <mergeCell ref="B155:E156"/>
    <mergeCell ref="B157:E158"/>
    <mergeCell ref="B159:E160"/>
    <mergeCell ref="B161:E162"/>
    <mergeCell ref="A74:R74"/>
    <mergeCell ref="B151:B152"/>
    <mergeCell ref="D81:D83"/>
    <mergeCell ref="E81:E83"/>
    <mergeCell ref="F81:F83"/>
    <mergeCell ref="G81:G83"/>
    <mergeCell ref="A110:R110"/>
    <mergeCell ref="A111:R111"/>
    <mergeCell ref="A147:R147"/>
    <mergeCell ref="A148:R148"/>
    <mergeCell ref="A73:R73"/>
    <mergeCell ref="D7:D9"/>
    <mergeCell ref="E7:E9"/>
    <mergeCell ref="F7:F9"/>
    <mergeCell ref="G7:G9"/>
    <mergeCell ref="A36:R36"/>
    <mergeCell ref="A37:R37"/>
  </mergeCells>
  <conditionalFormatting sqref="B116:B139 D116:H139 B84:B107 D84:G107 B42:B65 D42:H65 B10:B33 D10:G33">
    <cfRule type="expression" dxfId="62" priority="3">
      <formula>$B10=$V$2</formula>
    </cfRule>
    <cfRule type="containsErrors" dxfId="61" priority="4">
      <formula>ISERROR(B10)</formula>
    </cfRule>
  </conditionalFormatting>
  <hyperlinks>
    <hyperlink ref="B153:E154" location="Vacancies!A1" display="Social Worker Vacancies"/>
    <hyperlink ref="B155:E156" location="SW_CIN!A1" display="Children in Need per Social Worker"/>
    <hyperlink ref="B157:E158" location="Turnover!A1" display="Social Worker Turnover"/>
    <hyperlink ref="B159:E160" location="Agency!A1" display="Agency Social Workers"/>
    <hyperlink ref="B161:E162" location="Absence!A1" display="Absence"/>
    <hyperlink ref="B163:E164" location="Age!A1" display="Age"/>
    <hyperlink ref="B165:E166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Turnover!D116:F116</xm:f>
              <xm:sqref>G116</xm:sqref>
            </x14:sparkline>
            <x14:sparkline>
              <xm:f>Turnover!D117:F117</xm:f>
              <xm:sqref>G117</xm:sqref>
            </x14:sparkline>
            <x14:sparkline>
              <xm:f>Turnover!D118:F118</xm:f>
              <xm:sqref>G118</xm:sqref>
            </x14:sparkline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  <x14:sparkline>
              <xm:f>Turnover!D130:F130</xm:f>
              <xm:sqref>G130</xm:sqref>
            </x14:sparkline>
            <x14:sparkline>
              <xm:f>Turnover!D131:F131</xm:f>
              <xm:sqref>G131</xm:sqref>
            </x14:sparkline>
            <x14:sparkline>
              <xm:f>Turnover!D132:F132</xm:f>
              <xm:sqref>G132</xm:sqref>
            </x14:sparkline>
            <x14:sparkline>
              <xm:f>Turnover!D133:F133</xm:f>
              <xm:sqref>G133</xm:sqref>
            </x14:sparkline>
            <x14:sparkline>
              <xm:f>Turnover!D134:F134</xm:f>
              <xm:sqref>G134</xm:sqref>
            </x14:sparkline>
            <x14:sparkline>
              <xm:f>Turnover!D135:F135</xm:f>
              <xm:sqref>G135</xm:sqref>
            </x14:sparkline>
            <x14:sparkline>
              <xm:f>Turnover!D136:F136</xm:f>
              <xm:sqref>G136</xm:sqref>
            </x14:sparkline>
            <x14:sparkline>
              <xm:f>Turnover!D137:F137</xm:f>
              <xm:sqref>G137</xm:sqref>
            </x14:sparkline>
            <x14:sparkline>
              <xm:f>Turnover!D138:F138</xm:f>
              <xm:sqref>G138</xm:sqref>
            </x14:sparkline>
            <x14:sparkline>
              <xm:f>Turnover!D139:F139</xm:f>
              <xm:sqref>G139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Turnover!D42:F42</xm:f>
              <xm:sqref>G42</xm:sqref>
            </x14:sparkline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  <x14:sparkline>
              <xm:f>Turnover!D64:F64</xm:f>
              <xm:sqref>G64</xm:sqref>
            </x14:sparkline>
            <x14:sparkline>
              <xm:f>Turnover!D65:F65</xm:f>
              <xm:sqref>G65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39"/>
  </sheetPr>
  <dimension ref="A1:AG168"/>
  <sheetViews>
    <sheetView showRowColHeaders="0" topLeftCell="A142" zoomScaleNormal="100" workbookViewId="0">
      <selection activeCell="B161" sqref="B161:E162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8" width="12.5703125" style="62" customWidth="1"/>
    <col min="9" max="9" width="4.85546875" style="62" customWidth="1"/>
    <col min="10" max="10" width="5" style="62" customWidth="1"/>
    <col min="11" max="12" width="4.85546875" style="62" customWidth="1"/>
    <col min="13" max="13" width="6.57031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69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VLOOKUP(V2,$U$10:$V$30,2,FALSE)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U4" s="263"/>
      <c r="V4" s="264">
        <v>0</v>
      </c>
      <c r="W4" s="265">
        <v>21.5</v>
      </c>
    </row>
    <row r="5" spans="1:30" s="63" customFormat="1" ht="15" customHeight="1" x14ac:dyDescent="0.2">
      <c r="A5" s="80"/>
      <c r="B5" s="144" t="s">
        <v>68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271" t="s">
        <v>45</v>
      </c>
      <c r="V5" s="266">
        <f>G31</f>
        <v>15.714285714285714</v>
      </c>
      <c r="W5" s="267">
        <f>V5</f>
        <v>15.714285714285714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272" t="s">
        <v>53</v>
      </c>
      <c r="V6" s="268">
        <f>G32</f>
        <v>14.873417721518987</v>
      </c>
      <c r="W6" s="269">
        <f>V6</f>
        <v>14.873417721518987</v>
      </c>
    </row>
    <row r="7" spans="1:30" s="68" customFormat="1" ht="12" customHeight="1" x14ac:dyDescent="0.2">
      <c r="A7" s="82"/>
      <c r="B7" s="67"/>
      <c r="C7" s="67"/>
      <c r="D7" s="342" t="s">
        <v>70</v>
      </c>
      <c r="E7" s="348" t="s">
        <v>71</v>
      </c>
      <c r="F7" s="332" t="s">
        <v>91</v>
      </c>
      <c r="G7" s="332" t="s">
        <v>72</v>
      </c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273" t="s">
        <v>46</v>
      </c>
      <c r="V7" s="270">
        <f>G33</f>
        <v>15.071343638525564</v>
      </c>
      <c r="W7" s="270">
        <f>V7</f>
        <v>15.071343638525564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47"/>
      <c r="E8" s="349"/>
      <c r="F8" s="333"/>
      <c r="G8" s="333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5"/>
      <c r="W8" s="156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47"/>
      <c r="E9" s="349"/>
      <c r="F9" s="333"/>
      <c r="G9" s="333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4"/>
      <c r="V9" s="155"/>
      <c r="W9" s="156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219">
        <v>55</v>
      </c>
      <c r="E10" s="214">
        <v>12</v>
      </c>
      <c r="F10" s="70">
        <v>8</v>
      </c>
      <c r="G10" s="146">
        <f>E10/SUM(D10,E10)*100</f>
        <v>17.910447761194028</v>
      </c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3" si="0">B10</f>
        <v>Bracknell Forest</v>
      </c>
      <c r="V10" s="115" t="b">
        <f>IF(U10=$V$2,50)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219">
        <v>225</v>
      </c>
      <c r="E11" s="214">
        <v>32</v>
      </c>
      <c r="F11" s="70">
        <v>14</v>
      </c>
      <c r="G11" s="162">
        <f t="shared" ref="G11:G33" si="1">E11/SUM(D11,E11)*100</f>
        <v>12.45136186770428</v>
      </c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0"/>
        <v>Brighton &amp; Hove</v>
      </c>
      <c r="V11" s="115" t="b">
        <f t="shared" ref="V11:V33" si="2">IF(U11=$V$2,50)</f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219">
        <v>222</v>
      </c>
      <c r="E12" s="214">
        <v>59</v>
      </c>
      <c r="F12" s="70">
        <v>41</v>
      </c>
      <c r="G12" s="162">
        <f t="shared" si="1"/>
        <v>20.996441281138789</v>
      </c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0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219">
        <v>332</v>
      </c>
      <c r="E13" s="214">
        <v>0</v>
      </c>
      <c r="F13" s="143">
        <v>0</v>
      </c>
      <c r="G13" s="162">
        <f t="shared" si="1"/>
        <v>0</v>
      </c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0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219">
        <v>417</v>
      </c>
      <c r="E14" s="214">
        <v>61</v>
      </c>
      <c r="F14" s="70">
        <v>51</v>
      </c>
      <c r="G14" s="162">
        <f t="shared" si="1"/>
        <v>12.761506276150628</v>
      </c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0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219">
        <v>77</v>
      </c>
      <c r="E15" s="214">
        <v>6</v>
      </c>
      <c r="F15" s="70">
        <v>6</v>
      </c>
      <c r="G15" s="162">
        <f t="shared" si="1"/>
        <v>7.2289156626506017</v>
      </c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0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219">
        <v>552</v>
      </c>
      <c r="E16" s="214">
        <v>91</v>
      </c>
      <c r="F16" s="70">
        <v>91</v>
      </c>
      <c r="G16" s="162">
        <f t="shared" si="1"/>
        <v>14.152410575427682</v>
      </c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0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219">
        <v>151</v>
      </c>
      <c r="E17" s="214">
        <v>81</v>
      </c>
      <c r="F17" s="70">
        <v>73</v>
      </c>
      <c r="G17" s="162">
        <f t="shared" si="1"/>
        <v>34.913793103448278</v>
      </c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0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219">
        <v>126</v>
      </c>
      <c r="E18" s="214">
        <v>15</v>
      </c>
      <c r="F18" s="70">
        <v>11</v>
      </c>
      <c r="G18" s="162">
        <f t="shared" si="1"/>
        <v>10.638297872340425</v>
      </c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0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219">
        <v>346</v>
      </c>
      <c r="E19" s="214">
        <v>35</v>
      </c>
      <c r="F19" s="70">
        <v>35</v>
      </c>
      <c r="G19" s="162">
        <f t="shared" si="1"/>
        <v>9.1863517060367457</v>
      </c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0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219">
        <v>178</v>
      </c>
      <c r="E20" s="214" t="s">
        <v>74</v>
      </c>
      <c r="F20" s="70" t="s">
        <v>74</v>
      </c>
      <c r="G20" s="162"/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0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219">
        <v>103</v>
      </c>
      <c r="E21" s="214">
        <v>40</v>
      </c>
      <c r="F21" s="70">
        <v>25</v>
      </c>
      <c r="G21" s="162">
        <f t="shared" si="1"/>
        <v>27.972027972027973</v>
      </c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0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219">
        <v>81</v>
      </c>
      <c r="E22" s="214">
        <v>54</v>
      </c>
      <c r="F22" s="70">
        <v>40</v>
      </c>
      <c r="G22" s="162">
        <f t="shared" si="1"/>
        <v>40</v>
      </c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0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219">
        <v>214</v>
      </c>
      <c r="E23" s="214">
        <v>94</v>
      </c>
      <c r="F23" s="70">
        <v>87</v>
      </c>
      <c r="G23" s="162">
        <f t="shared" si="1"/>
        <v>30.519480519480517</v>
      </c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0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219">
        <v>177</v>
      </c>
      <c r="E24" s="214">
        <v>60</v>
      </c>
      <c r="F24" s="70">
        <v>35</v>
      </c>
      <c r="G24" s="162">
        <f t="shared" si="1"/>
        <v>25.316455696202532</v>
      </c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0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219">
        <v>483</v>
      </c>
      <c r="E25" s="214">
        <v>86</v>
      </c>
      <c r="F25" s="70">
        <v>86</v>
      </c>
      <c r="G25" s="162">
        <f t="shared" si="1"/>
        <v>15.114235500878733</v>
      </c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0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7"/>
      <c r="B26" s="69" t="s">
        <v>52</v>
      </c>
      <c r="C26" s="67"/>
      <c r="D26" s="219">
        <v>101</v>
      </c>
      <c r="E26" s="214">
        <v>39</v>
      </c>
      <c r="F26" s="70">
        <v>30</v>
      </c>
      <c r="G26" s="162">
        <f t="shared" si="1"/>
        <v>27.857142857142858</v>
      </c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0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82"/>
      <c r="B27" s="69" t="s">
        <v>15</v>
      </c>
      <c r="C27" s="67"/>
      <c r="D27" s="219">
        <v>76</v>
      </c>
      <c r="E27" s="214">
        <v>27</v>
      </c>
      <c r="F27" s="143">
        <v>13</v>
      </c>
      <c r="G27" s="162">
        <f t="shared" si="1"/>
        <v>26.21359223300971</v>
      </c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0"/>
        <v>West Berkshire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5</v>
      </c>
      <c r="C28" s="67"/>
      <c r="D28" s="219">
        <v>407</v>
      </c>
      <c r="E28" s="214">
        <v>79</v>
      </c>
      <c r="F28" s="143">
        <v>67</v>
      </c>
      <c r="G28" s="162">
        <f t="shared" si="1"/>
        <v>16.255144032921812</v>
      </c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0"/>
        <v>West Sussex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21</v>
      </c>
      <c r="C29" s="67"/>
      <c r="D29" s="220">
        <v>58</v>
      </c>
      <c r="E29" s="215">
        <v>11</v>
      </c>
      <c r="F29" s="70">
        <v>11</v>
      </c>
      <c r="G29" s="162">
        <f t="shared" si="1"/>
        <v>15.942028985507244</v>
      </c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0"/>
        <v>Windsor &amp; Maidenhead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16</v>
      </c>
      <c r="C30" s="67"/>
      <c r="D30" s="220">
        <v>61</v>
      </c>
      <c r="E30" s="215">
        <v>17</v>
      </c>
      <c r="F30" s="70">
        <v>17</v>
      </c>
      <c r="G30" s="162">
        <f t="shared" si="1"/>
        <v>21.794871794871796</v>
      </c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0"/>
        <v>Wokingham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88" t="s">
        <v>23</v>
      </c>
      <c r="C31" s="67"/>
      <c r="D31" s="221">
        <v>4130</v>
      </c>
      <c r="E31" s="216">
        <v>770</v>
      </c>
      <c r="F31" s="90">
        <v>630</v>
      </c>
      <c r="G31" s="208">
        <f t="shared" si="1"/>
        <v>15.714285714285714</v>
      </c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0"/>
        <v>South East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177"/>
      <c r="B32" s="193" t="s">
        <v>54</v>
      </c>
      <c r="C32" s="67"/>
      <c r="D32" s="222">
        <v>2690</v>
      </c>
      <c r="E32" s="217">
        <v>470</v>
      </c>
      <c r="F32" s="198">
        <v>340</v>
      </c>
      <c r="G32" s="209">
        <f t="shared" si="1"/>
        <v>14.873417721518987</v>
      </c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61" t="str">
        <f t="shared" si="0"/>
        <v>South West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5" customFormat="1" ht="15" customHeight="1" x14ac:dyDescent="0.2">
      <c r="A33" s="79"/>
      <c r="B33" s="147" t="s">
        <v>42</v>
      </c>
      <c r="C33" s="58"/>
      <c r="D33" s="223">
        <v>28570</v>
      </c>
      <c r="E33" s="218">
        <v>5070</v>
      </c>
      <c r="F33" s="149">
        <v>4010</v>
      </c>
      <c r="G33" s="210">
        <f t="shared" si="1"/>
        <v>15.071343638525564</v>
      </c>
      <c r="H33" s="58"/>
      <c r="I33" s="58"/>
      <c r="J33" s="58"/>
      <c r="K33" s="58"/>
      <c r="L33" s="58"/>
      <c r="M33" s="58"/>
      <c r="N33" s="58"/>
      <c r="O33" s="40"/>
      <c r="P33" s="60"/>
      <c r="Q33" s="60"/>
      <c r="R33" s="78"/>
      <c r="S33" s="92"/>
      <c r="T33" s="105"/>
      <c r="U33" s="61" t="str">
        <f t="shared" si="0"/>
        <v>England</v>
      </c>
      <c r="V33" s="115" t="b">
        <f t="shared" si="2"/>
        <v>0</v>
      </c>
      <c r="X33" s="114"/>
      <c r="Y33" s="114"/>
      <c r="Z33" s="114"/>
      <c r="AA33" s="114"/>
      <c r="AB33" s="114"/>
      <c r="AC33" s="114"/>
      <c r="AD33" s="114"/>
    </row>
    <row r="34" spans="1:30" s="65" customFormat="1" ht="33" customHeight="1" x14ac:dyDescent="0.2">
      <c r="A34" s="79"/>
      <c r="B34" s="145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78"/>
      <c r="S34" s="92"/>
      <c r="T34" s="105"/>
      <c r="X34" s="114"/>
      <c r="Y34" s="114"/>
      <c r="Z34" s="114"/>
      <c r="AA34" s="114"/>
      <c r="AB34" s="114"/>
      <c r="AC34" s="114"/>
      <c r="AD34" s="114"/>
    </row>
    <row r="35" spans="1:30" s="65" customFormat="1" ht="7.5" customHeight="1" x14ac:dyDescent="0.2">
      <c r="A35" s="79"/>
      <c r="B35" s="44"/>
      <c r="C35" s="44"/>
      <c r="D35" s="43"/>
      <c r="E35" s="43"/>
      <c r="F35" s="43"/>
      <c r="G35" s="43"/>
      <c r="H35" s="43"/>
      <c r="I35" s="45"/>
      <c r="J35" s="45"/>
      <c r="K35" s="45"/>
      <c r="L35" s="45"/>
      <c r="M35" s="45"/>
      <c r="N35" s="45"/>
      <c r="O35" s="45"/>
      <c r="P35" s="45"/>
      <c r="Q35" s="46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15" customHeight="1" x14ac:dyDescent="0.2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6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1.25" customHeight="1" x14ac:dyDescent="0.2">
      <c r="A37" s="337"/>
      <c r="B37" s="338"/>
      <c r="C37" s="338"/>
      <c r="D37" s="346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9"/>
      <c r="S37" s="92"/>
      <c r="T37" s="105"/>
      <c r="V37" s="110"/>
      <c r="X37" s="114"/>
      <c r="Y37" s="114"/>
      <c r="Z37" s="114"/>
      <c r="AA37" s="114"/>
      <c r="AB37" s="114"/>
      <c r="AC37" s="114"/>
      <c r="AD37" s="114"/>
    </row>
    <row r="38" spans="1:30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/>
      <c r="S38" s="92"/>
      <c r="T38" s="159"/>
      <c r="U38" s="112"/>
      <c r="V38" s="112"/>
      <c r="W38" s="112"/>
      <c r="X38" s="114"/>
      <c r="Y38" s="114"/>
      <c r="Z38" s="114"/>
      <c r="AA38" s="114"/>
      <c r="AB38" s="114"/>
      <c r="AC38" s="114"/>
      <c r="AD38" s="114"/>
    </row>
    <row r="39" spans="1:30" s="65" customFormat="1" ht="15" customHeight="1" x14ac:dyDescent="0.25">
      <c r="A39" s="77"/>
      <c r="B39" s="144" t="s">
        <v>75</v>
      </c>
      <c r="C39" s="60"/>
      <c r="D39" s="60"/>
      <c r="E39" s="60"/>
      <c r="F39" s="60"/>
      <c r="G39" s="60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8"/>
      <c r="S39" s="92"/>
      <c r="T39" s="105"/>
      <c r="U39" s="112"/>
      <c r="V39" s="112"/>
      <c r="W39" s="112"/>
      <c r="X39" s="114"/>
      <c r="Y39" s="114"/>
    </row>
    <row r="40" spans="1:30" s="65" customFormat="1" ht="18" customHeight="1" x14ac:dyDescent="0.2">
      <c r="A40" s="79"/>
      <c r="B40" s="174"/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36" customHeight="1" x14ac:dyDescent="0.2">
      <c r="A41" s="79"/>
      <c r="B41" s="67"/>
      <c r="C41" s="67"/>
      <c r="D41" s="175" t="s">
        <v>77</v>
      </c>
      <c r="E41" s="171" t="s">
        <v>78</v>
      </c>
      <c r="F41" s="139" t="s">
        <v>79</v>
      </c>
      <c r="G41" s="202" t="s">
        <v>29</v>
      </c>
      <c r="H41" s="173" t="s">
        <v>51</v>
      </c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3" customFormat="1" ht="13.5" customHeight="1" x14ac:dyDescent="0.2">
      <c r="A42" s="80"/>
      <c r="B42" s="69" t="s">
        <v>0</v>
      </c>
      <c r="C42" s="67"/>
      <c r="D42" s="121">
        <v>10.835913312693499</v>
      </c>
      <c r="E42" s="121">
        <v>16.666666666666664</v>
      </c>
      <c r="F42" s="146">
        <f>G10</f>
        <v>17.910447761194028</v>
      </c>
      <c r="G42" s="168"/>
      <c r="H42" s="164">
        <f>(F42-D42)/D42</f>
        <v>0.6528784648187631</v>
      </c>
      <c r="I42" s="38"/>
      <c r="J42" s="38"/>
      <c r="K42" s="38"/>
      <c r="L42" s="38"/>
      <c r="M42" s="38"/>
      <c r="N42" s="38"/>
      <c r="O42" s="38"/>
      <c r="P42" s="38"/>
      <c r="Q42" s="38"/>
      <c r="R42" s="81"/>
      <c r="S42" s="93"/>
      <c r="T42" s="108"/>
      <c r="U42" s="49" t="str">
        <f>B42</f>
        <v>Bracknell Forest</v>
      </c>
      <c r="V42" s="50" t="b">
        <f t="shared" ref="V42:V63" si="3">IF(U42=$V$2,H42)</f>
        <v>0</v>
      </c>
      <c r="W42" s="112"/>
      <c r="X42" s="114"/>
      <c r="Y42" s="114"/>
      <c r="Z42" s="65"/>
      <c r="AA42" s="65"/>
      <c r="AB42" s="65"/>
      <c r="AC42" s="65"/>
      <c r="AD42" s="65"/>
    </row>
    <row r="43" spans="1:30" ht="13.5" customHeight="1" x14ac:dyDescent="0.2">
      <c r="A43" s="79"/>
      <c r="B43" s="69" t="s">
        <v>22</v>
      </c>
      <c r="C43" s="67"/>
      <c r="D43" s="121">
        <v>2.7241208519068847</v>
      </c>
      <c r="E43" s="121">
        <v>3.4782608695652173</v>
      </c>
      <c r="F43" s="162">
        <f t="shared" ref="F43:F65" si="4">G11</f>
        <v>12.45136186770428</v>
      </c>
      <c r="G43" s="169"/>
      <c r="H43" s="165">
        <f t="shared" ref="H43:H65" si="5">(F43-D43)/D43</f>
        <v>3.570781747435444</v>
      </c>
      <c r="I43" s="38"/>
      <c r="J43" s="41"/>
      <c r="K43" s="41"/>
      <c r="L43" s="41"/>
      <c r="M43" s="38"/>
      <c r="N43" s="38"/>
      <c r="O43" s="38"/>
      <c r="P43" s="38"/>
      <c r="Q43" s="38"/>
      <c r="R43" s="78"/>
      <c r="S43" s="92"/>
      <c r="T43" s="105"/>
      <c r="U43" s="49" t="str">
        <f t="shared" ref="U43:U63" si="6">B43</f>
        <v>Brighton &amp; Hove</v>
      </c>
      <c r="V43" s="50" t="b">
        <f t="shared" si="3"/>
        <v>0</v>
      </c>
      <c r="W43" s="112"/>
      <c r="X43" s="114"/>
      <c r="Y43" s="114"/>
    </row>
    <row r="44" spans="1:30" ht="13.5" customHeight="1" x14ac:dyDescent="0.2">
      <c r="A44" s="79"/>
      <c r="B44" s="69" t="s">
        <v>8</v>
      </c>
      <c r="C44" s="67"/>
      <c r="D44" s="121"/>
      <c r="E44" s="121">
        <v>26.984126984126984</v>
      </c>
      <c r="F44" s="162">
        <f t="shared" si="4"/>
        <v>20.996441281138789</v>
      </c>
      <c r="G44" s="169"/>
      <c r="H44" s="165" t="e">
        <f t="shared" si="5"/>
        <v>#DIV/0!</v>
      </c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si="6"/>
        <v>Buckinghamshire</v>
      </c>
      <c r="V44" s="50" t="b">
        <f t="shared" si="3"/>
        <v>0</v>
      </c>
      <c r="W44" s="112"/>
      <c r="X44" s="114"/>
      <c r="Y44" s="114"/>
      <c r="Z44" s="116"/>
    </row>
    <row r="45" spans="1:30" ht="13.5" customHeight="1" x14ac:dyDescent="0.2">
      <c r="A45" s="79"/>
      <c r="B45" s="69" t="s">
        <v>4</v>
      </c>
      <c r="C45" s="67"/>
      <c r="D45" s="121">
        <v>0.46791443850267378</v>
      </c>
      <c r="E45" s="163">
        <v>0.90909090909090906</v>
      </c>
      <c r="F45" s="162">
        <f t="shared" si="4"/>
        <v>0</v>
      </c>
      <c r="G45" s="169"/>
      <c r="H45" s="165">
        <f t="shared" si="5"/>
        <v>-1</v>
      </c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6"/>
        <v>East Sussex</v>
      </c>
      <c r="V45" s="50" t="b">
        <f t="shared" si="3"/>
        <v>0</v>
      </c>
      <c r="W45" s="112"/>
      <c r="X45" s="114"/>
      <c r="Y45" s="114"/>
      <c r="Z45" s="106"/>
    </row>
    <row r="46" spans="1:30" ht="13.5" customHeight="1" x14ac:dyDescent="0.2">
      <c r="A46" s="79"/>
      <c r="B46" s="69" t="s">
        <v>6</v>
      </c>
      <c r="C46" s="67"/>
      <c r="D46" s="121">
        <v>6.7924528301886795</v>
      </c>
      <c r="E46" s="121">
        <v>5.9241706161137442</v>
      </c>
      <c r="F46" s="162">
        <f t="shared" si="4"/>
        <v>12.761506276150628</v>
      </c>
      <c r="G46" s="169"/>
      <c r="H46" s="165">
        <f t="shared" si="5"/>
        <v>0.87877731287773131</v>
      </c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6"/>
        <v>Hampshire</v>
      </c>
      <c r="V46" s="50" t="b">
        <f t="shared" si="3"/>
        <v>0</v>
      </c>
      <c r="W46" s="112"/>
      <c r="X46" s="114"/>
      <c r="Y46" s="114"/>
    </row>
    <row r="47" spans="1:30" ht="13.5" customHeight="1" x14ac:dyDescent="0.2">
      <c r="A47" s="79"/>
      <c r="B47" s="69" t="s">
        <v>1</v>
      </c>
      <c r="C47" s="67"/>
      <c r="D47" s="121">
        <v>30.848329048843187</v>
      </c>
      <c r="E47" s="121">
        <v>10.95890410958904</v>
      </c>
      <c r="F47" s="162">
        <f t="shared" si="4"/>
        <v>7.2289156626506017</v>
      </c>
      <c r="G47" s="169"/>
      <c r="H47" s="165">
        <f t="shared" si="5"/>
        <v>-0.76566265060240957</v>
      </c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6"/>
        <v>Isle of Wight</v>
      </c>
      <c r="V47" s="50" t="b">
        <f t="shared" si="3"/>
        <v>0</v>
      </c>
      <c r="W47" s="112"/>
      <c r="X47" s="114"/>
      <c r="Y47" s="114"/>
    </row>
    <row r="48" spans="1:30" ht="13.5" customHeight="1" x14ac:dyDescent="0.2">
      <c r="A48" s="79"/>
      <c r="B48" s="69" t="s">
        <v>9</v>
      </c>
      <c r="C48" s="67"/>
      <c r="D48" s="121">
        <v>15.723370429252784</v>
      </c>
      <c r="E48" s="121">
        <v>15.625</v>
      </c>
      <c r="F48" s="162">
        <f t="shared" si="4"/>
        <v>14.152410575427682</v>
      </c>
      <c r="G48" s="169"/>
      <c r="H48" s="165">
        <f t="shared" si="5"/>
        <v>-9.9912411330231418E-2</v>
      </c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6"/>
        <v>Kent</v>
      </c>
      <c r="V48" s="50" t="b">
        <f t="shared" si="3"/>
        <v>0</v>
      </c>
      <c r="W48" s="112"/>
      <c r="X48" s="114"/>
      <c r="Y48" s="114"/>
    </row>
    <row r="49" spans="1:25" s="65" customFormat="1" ht="13.5" customHeight="1" x14ac:dyDescent="0.2">
      <c r="A49" s="79"/>
      <c r="B49" s="69" t="s">
        <v>2</v>
      </c>
      <c r="C49" s="67"/>
      <c r="D49" s="121">
        <v>35.690607734806626</v>
      </c>
      <c r="E49" s="121">
        <v>40.454545454545453</v>
      </c>
      <c r="F49" s="162">
        <f t="shared" si="4"/>
        <v>34.913793103448278</v>
      </c>
      <c r="G49" s="169"/>
      <c r="H49" s="165">
        <f t="shared" si="5"/>
        <v>-2.1765239671185932E-2</v>
      </c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6"/>
        <v>Medway</v>
      </c>
      <c r="V49" s="50" t="b">
        <f t="shared" si="3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10</v>
      </c>
      <c r="C50" s="67"/>
      <c r="D50" s="121">
        <v>7.6206604572396284</v>
      </c>
      <c r="E50" s="121">
        <v>11.971830985915492</v>
      </c>
      <c r="F50" s="162">
        <f t="shared" si="4"/>
        <v>10.638297872340425</v>
      </c>
      <c r="G50" s="169"/>
      <c r="H50" s="165">
        <f t="shared" si="5"/>
        <v>0.39598108747044897</v>
      </c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6"/>
        <v>Milton Keynes</v>
      </c>
      <c r="V50" s="50" t="b">
        <f t="shared" si="3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11</v>
      </c>
      <c r="C51" s="67"/>
      <c r="D51" s="121">
        <v>0</v>
      </c>
      <c r="E51" s="121">
        <v>6.7415730337078648</v>
      </c>
      <c r="F51" s="162">
        <f t="shared" si="4"/>
        <v>9.1863517060367457</v>
      </c>
      <c r="G51" s="169"/>
      <c r="H51" s="165" t="e">
        <f t="shared" si="5"/>
        <v>#DIV/0!</v>
      </c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6"/>
        <v>Oxfordshire</v>
      </c>
      <c r="V51" s="50" t="b">
        <f t="shared" si="3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12</v>
      </c>
      <c r="C52" s="67"/>
      <c r="D52" s="121"/>
      <c r="E52" s="121">
        <v>8.4210526315789469</v>
      </c>
      <c r="F52" s="162"/>
      <c r="G52" s="169"/>
      <c r="H52" s="165" t="e">
        <f t="shared" si="5"/>
        <v>#DIV/0!</v>
      </c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6"/>
        <v>Portsmouth</v>
      </c>
      <c r="V52" s="50" t="b">
        <f t="shared" si="3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3</v>
      </c>
      <c r="C53" s="67"/>
      <c r="D53" s="121">
        <v>7.8156312625250495</v>
      </c>
      <c r="E53" s="121">
        <v>26.136363636363637</v>
      </c>
      <c r="F53" s="162">
        <f t="shared" si="4"/>
        <v>27.972027972027973</v>
      </c>
      <c r="G53" s="169"/>
      <c r="H53" s="165">
        <f t="shared" si="5"/>
        <v>2.5789851174466567</v>
      </c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6"/>
        <v>Reading</v>
      </c>
      <c r="V53" s="50" t="b">
        <f t="shared" si="3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13</v>
      </c>
      <c r="C54" s="67"/>
      <c r="D54" s="121">
        <v>51.212938005390832</v>
      </c>
      <c r="E54" s="121">
        <v>44.347826086956523</v>
      </c>
      <c r="F54" s="162">
        <f t="shared" si="4"/>
        <v>40</v>
      </c>
      <c r="G54" s="169"/>
      <c r="H54" s="165">
        <f t="shared" si="5"/>
        <v>-0.21894736842105259</v>
      </c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6"/>
        <v>Slough</v>
      </c>
      <c r="V54" s="50" t="b">
        <f t="shared" si="3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28</v>
      </c>
      <c r="C55" s="67"/>
      <c r="D55" s="121">
        <v>13.802197802197803</v>
      </c>
      <c r="E55" s="121">
        <v>23.018867924528301</v>
      </c>
      <c r="F55" s="162">
        <f t="shared" si="4"/>
        <v>30.519480519480517</v>
      </c>
      <c r="G55" s="169"/>
      <c r="H55" s="165">
        <f t="shared" si="5"/>
        <v>1.2112044006948464</v>
      </c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6"/>
        <v>Somerset</v>
      </c>
      <c r="V55" s="50" t="b">
        <f t="shared" si="3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14</v>
      </c>
      <c r="C56" s="67"/>
      <c r="D56" s="121">
        <v>11.827956989247312</v>
      </c>
      <c r="E56" s="121">
        <v>16.901408450704224</v>
      </c>
      <c r="F56" s="162">
        <f t="shared" si="4"/>
        <v>25.316455696202532</v>
      </c>
      <c r="G56" s="170"/>
      <c r="H56" s="165">
        <f t="shared" si="5"/>
        <v>1.140391254315305</v>
      </c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6"/>
        <v>Southampton</v>
      </c>
      <c r="V56" s="50" t="b">
        <f t="shared" si="3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7</v>
      </c>
      <c r="C57" s="67"/>
      <c r="D57" s="121">
        <v>10.952970297029703</v>
      </c>
      <c r="E57" s="121">
        <v>10.200364298724955</v>
      </c>
      <c r="F57" s="162">
        <f t="shared" si="4"/>
        <v>15.114235500878733</v>
      </c>
      <c r="G57" s="170"/>
      <c r="H57" s="165">
        <f t="shared" si="5"/>
        <v>0.37992116211412619</v>
      </c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6"/>
        <v>Surrey</v>
      </c>
      <c r="V57" s="50" t="b">
        <f t="shared" si="3"/>
        <v>0</v>
      </c>
      <c r="W57" s="112"/>
      <c r="X57" s="114"/>
      <c r="Y57" s="114"/>
    </row>
    <row r="58" spans="1:25" s="65" customFormat="1" ht="13.5" customHeight="1" x14ac:dyDescent="0.2">
      <c r="A58" s="137"/>
      <c r="B58" s="69" t="s">
        <v>52</v>
      </c>
      <c r="C58" s="67"/>
      <c r="D58" s="121">
        <v>6.1728395061728394</v>
      </c>
      <c r="E58" s="121">
        <v>7.4380165289256199</v>
      </c>
      <c r="F58" s="162">
        <f t="shared" si="4"/>
        <v>27.857142857142858</v>
      </c>
      <c r="G58" s="170"/>
      <c r="H58" s="165">
        <f t="shared" si="5"/>
        <v>3.5128571428571433</v>
      </c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6"/>
        <v>Swindon</v>
      </c>
      <c r="V58" s="50" t="b">
        <f t="shared" si="3"/>
        <v>0</v>
      </c>
      <c r="W58" s="112"/>
      <c r="X58" s="114"/>
      <c r="Y58" s="114"/>
    </row>
    <row r="59" spans="1:25" s="65" customFormat="1" ht="13.5" customHeight="1" x14ac:dyDescent="0.2">
      <c r="A59" s="79"/>
      <c r="B59" s="69" t="s">
        <v>15</v>
      </c>
      <c r="C59" s="67"/>
      <c r="D59" s="121">
        <v>19.034852546916891</v>
      </c>
      <c r="E59" s="163">
        <v>33.333333333333329</v>
      </c>
      <c r="F59" s="162">
        <f t="shared" si="4"/>
        <v>26.21359223300971</v>
      </c>
      <c r="G59" s="170"/>
      <c r="H59" s="165">
        <f t="shared" si="5"/>
        <v>0.37713660604403115</v>
      </c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6"/>
        <v>West Berkshire</v>
      </c>
      <c r="V59" s="50" t="b">
        <f t="shared" si="3"/>
        <v>0</v>
      </c>
      <c r="W59" s="112"/>
      <c r="X59" s="114"/>
      <c r="Y59" s="114"/>
    </row>
    <row r="60" spans="1:25" s="65" customFormat="1" ht="13.5" customHeight="1" x14ac:dyDescent="0.2">
      <c r="A60" s="79"/>
      <c r="B60" s="69" t="s">
        <v>5</v>
      </c>
      <c r="C60" s="67"/>
      <c r="D60" s="121">
        <v>7.3260073260073266</v>
      </c>
      <c r="E60" s="163"/>
      <c r="F60" s="162">
        <f t="shared" si="4"/>
        <v>16.255144032921812</v>
      </c>
      <c r="G60" s="170"/>
      <c r="H60" s="165">
        <f t="shared" si="5"/>
        <v>1.2188271604938272</v>
      </c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6"/>
        <v>West Sussex</v>
      </c>
      <c r="V60" s="50" t="b">
        <f t="shared" si="3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21</v>
      </c>
      <c r="C61" s="67"/>
      <c r="D61" s="163">
        <v>25.6</v>
      </c>
      <c r="E61" s="121">
        <v>29.411764705882355</v>
      </c>
      <c r="F61" s="162">
        <f t="shared" si="4"/>
        <v>15.942028985507244</v>
      </c>
      <c r="G61" s="170"/>
      <c r="H61" s="165">
        <f t="shared" si="5"/>
        <v>-0.37726449275362328</v>
      </c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6"/>
        <v>Windsor &amp; Maidenhead</v>
      </c>
      <c r="V61" s="50" t="b">
        <f t="shared" si="3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16</v>
      </c>
      <c r="C62" s="67"/>
      <c r="D62" s="163">
        <v>29.411764705882355</v>
      </c>
      <c r="E62" s="121">
        <v>23.52941176470588</v>
      </c>
      <c r="F62" s="162">
        <f t="shared" si="4"/>
        <v>21.794871794871796</v>
      </c>
      <c r="G62" s="170"/>
      <c r="H62" s="165">
        <f t="shared" si="5"/>
        <v>-0.258974358974359</v>
      </c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6"/>
        <v>Wokingham</v>
      </c>
      <c r="V62" s="50" t="b">
        <f t="shared" si="3"/>
        <v>0</v>
      </c>
    </row>
    <row r="63" spans="1:25" s="65" customFormat="1" ht="13.5" customHeight="1" x14ac:dyDescent="0.2">
      <c r="A63" s="79"/>
      <c r="B63" s="88" t="s">
        <v>23</v>
      </c>
      <c r="C63" s="67"/>
      <c r="D63" s="211">
        <v>12.078651685393259</v>
      </c>
      <c r="E63" s="211">
        <v>14.516129032258066</v>
      </c>
      <c r="F63" s="208">
        <f t="shared" si="4"/>
        <v>15.714285714285714</v>
      </c>
      <c r="G63" s="170"/>
      <c r="H63" s="166">
        <f t="shared" si="5"/>
        <v>0.30099667774086364</v>
      </c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6"/>
        <v>South East</v>
      </c>
      <c r="V63" s="50" t="b">
        <f t="shared" si="3"/>
        <v>0</v>
      </c>
    </row>
    <row r="64" spans="1:25" s="65" customFormat="1" ht="13.5" customHeight="1" x14ac:dyDescent="0.2">
      <c r="A64" s="137"/>
      <c r="B64" s="193" t="s">
        <v>54</v>
      </c>
      <c r="C64" s="67"/>
      <c r="D64" s="212">
        <v>8.2969432314410483</v>
      </c>
      <c r="E64" s="212">
        <v>11.072664359861593</v>
      </c>
      <c r="F64" s="209">
        <f t="shared" si="4"/>
        <v>14.873417721518987</v>
      </c>
      <c r="G64" s="170"/>
      <c r="H64" s="197">
        <f t="shared" si="5"/>
        <v>0.79263824117255155</v>
      </c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49" t="str">
        <f t="shared" ref="U64:U65" si="7">B64</f>
        <v>South West</v>
      </c>
      <c r="V64" s="50" t="b">
        <f t="shared" ref="V64:V65" si="8">IF(U64=$V$2,H64)</f>
        <v>0</v>
      </c>
    </row>
    <row r="65" spans="1:33" s="65" customFormat="1" ht="13.5" customHeight="1" x14ac:dyDescent="0.2">
      <c r="A65" s="79"/>
      <c r="B65" s="147" t="s">
        <v>42</v>
      </c>
      <c r="C65" s="58"/>
      <c r="D65" s="213">
        <v>12.42354740061162</v>
      </c>
      <c r="E65" s="213">
        <v>14.180537772087067</v>
      </c>
      <c r="F65" s="210">
        <f t="shared" si="4"/>
        <v>15.071343638525564</v>
      </c>
      <c r="G65" s="170"/>
      <c r="H65" s="167">
        <f t="shared" si="5"/>
        <v>0.21312722948870397</v>
      </c>
      <c r="I65" s="38"/>
      <c r="J65" s="38"/>
      <c r="K65" s="38"/>
      <c r="L65" s="38"/>
      <c r="M65" s="38"/>
      <c r="N65" s="38"/>
      <c r="O65" s="38"/>
      <c r="P65" s="38"/>
      <c r="Q65" s="38"/>
      <c r="R65" s="78"/>
      <c r="S65" s="92"/>
      <c r="T65" s="105"/>
      <c r="U65" s="49" t="str">
        <f t="shared" si="7"/>
        <v>England</v>
      </c>
      <c r="V65" s="50" t="b">
        <f t="shared" si="8"/>
        <v>0</v>
      </c>
    </row>
    <row r="66" spans="1:33" s="65" customFormat="1" ht="19.5" customHeight="1" x14ac:dyDescent="0.2">
      <c r="A66" s="137"/>
      <c r="B66" s="59"/>
      <c r="C66" s="59"/>
      <c r="D66" s="55"/>
      <c r="E66" s="55"/>
      <c r="F66" s="55"/>
      <c r="G66" s="55"/>
      <c r="H66" s="55"/>
      <c r="I66" s="38"/>
      <c r="J66" s="38"/>
      <c r="K66" s="38"/>
      <c r="L66" s="38"/>
      <c r="M66" s="38"/>
      <c r="N66" s="38"/>
      <c r="O66" s="38"/>
      <c r="P66" s="38"/>
      <c r="Q66" s="38"/>
      <c r="R66" s="78"/>
      <c r="S66" s="92"/>
      <c r="T66" s="105"/>
      <c r="AA66" s="117"/>
    </row>
    <row r="67" spans="1:33" s="65" customFormat="1" ht="19.5" customHeight="1" x14ac:dyDescent="0.2">
      <c r="A67" s="137"/>
      <c r="B67" s="59"/>
      <c r="C67" s="59"/>
      <c r="D67" s="55"/>
      <c r="E67" s="55"/>
      <c r="F67" s="55"/>
      <c r="G67" s="55"/>
      <c r="H67" s="55"/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  <c r="AA67" s="117"/>
    </row>
    <row r="68" spans="1:33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33" s="65" customFormat="1" ht="9.75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33" s="65" customFormat="1" ht="12" customHeight="1" x14ac:dyDescent="0.2">
      <c r="A70" s="79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33" s="65" customFormat="1" ht="11.2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33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5"/>
      <c r="J72" s="45"/>
      <c r="K72" s="45"/>
      <c r="L72" s="45"/>
      <c r="M72" s="45"/>
      <c r="N72" s="45"/>
      <c r="O72" s="45"/>
      <c r="P72" s="45"/>
      <c r="Q72" s="46"/>
      <c r="R72" s="78"/>
      <c r="S72" s="92"/>
      <c r="T72" s="105"/>
    </row>
    <row r="73" spans="1:33" s="65" customFormat="1" ht="15" customHeight="1" x14ac:dyDescent="0.2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6"/>
      <c r="S73" s="92"/>
      <c r="T73" s="105"/>
    </row>
    <row r="74" spans="1:33" s="65" customFormat="1" ht="11.25" customHeight="1" x14ac:dyDescent="0.2">
      <c r="A74" s="337"/>
      <c r="B74" s="338"/>
      <c r="C74" s="338"/>
      <c r="D74" s="346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9"/>
      <c r="S74" s="92"/>
      <c r="T74" s="105"/>
    </row>
    <row r="75" spans="1:33" ht="18.75" customHeight="1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6"/>
      <c r="S75" s="92"/>
      <c r="T75" s="105"/>
      <c r="AE75" s="65"/>
      <c r="AF75" s="65"/>
      <c r="AG75" s="65"/>
    </row>
    <row r="76" spans="1:33" ht="18.75" customHeight="1" x14ac:dyDescent="0.2">
      <c r="A76" s="79"/>
      <c r="B76" s="87" t="s">
        <v>82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78"/>
      <c r="S76" s="92"/>
      <c r="T76" s="105"/>
      <c r="U76" s="107" t="e">
        <f>VLOOKUP(V76,$U$10:$V$30,2,FALSE)</f>
        <v>#N/A</v>
      </c>
      <c r="V76" s="107" t="str">
        <f>Home!$B$7</f>
        <v>(None)</v>
      </c>
      <c r="W76" s="48" t="str">
        <f>"Selected LA- "&amp;V76</f>
        <v>Selected LA- (None)</v>
      </c>
    </row>
    <row r="77" spans="1:33" ht="18.75" customHeight="1" x14ac:dyDescent="0.2">
      <c r="A77" s="84"/>
      <c r="B77" s="85"/>
      <c r="C77" s="85"/>
      <c r="D77" s="12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6"/>
      <c r="S77" s="92"/>
      <c r="T77" s="105"/>
    </row>
    <row r="78" spans="1:33" ht="13.5" customHeight="1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6"/>
      <c r="S78" s="92"/>
      <c r="T78" s="105"/>
      <c r="U78" s="263"/>
      <c r="V78" s="264">
        <v>0</v>
      </c>
      <c r="W78" s="265">
        <v>21.5</v>
      </c>
    </row>
    <row r="79" spans="1:33" s="63" customFormat="1" ht="15" customHeight="1" x14ac:dyDescent="0.2">
      <c r="A79" s="80"/>
      <c r="B79" s="144" t="s">
        <v>81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1"/>
      <c r="S79" s="93"/>
      <c r="T79" s="108"/>
      <c r="U79" s="271" t="s">
        <v>45</v>
      </c>
      <c r="V79" s="266">
        <f>G105</f>
        <v>16.519823788546255</v>
      </c>
      <c r="W79" s="267">
        <f>V79</f>
        <v>16.519823788546255</v>
      </c>
      <c r="X79" s="109"/>
      <c r="Y79" s="109"/>
      <c r="Z79" s="109"/>
      <c r="AA79" s="109"/>
      <c r="AB79" s="109"/>
      <c r="AC79" s="109"/>
      <c r="AD79" s="109"/>
    </row>
    <row r="80" spans="1:33" ht="18" customHeight="1" x14ac:dyDescent="0.2">
      <c r="A80" s="79"/>
      <c r="B80" s="174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40"/>
      <c r="P80" s="60"/>
      <c r="Q80" s="60"/>
      <c r="R80" s="78"/>
      <c r="S80" s="92"/>
      <c r="T80" s="105"/>
      <c r="U80" s="272" t="s">
        <v>53</v>
      </c>
      <c r="V80" s="268">
        <f>G106</f>
        <v>15.331010452961671</v>
      </c>
      <c r="W80" s="269">
        <f>V80</f>
        <v>15.331010452961671</v>
      </c>
    </row>
    <row r="81" spans="1:30" s="68" customFormat="1" ht="12" customHeight="1" x14ac:dyDescent="0.2">
      <c r="A81" s="82"/>
      <c r="B81" s="67"/>
      <c r="C81" s="67"/>
      <c r="D81" s="342" t="s">
        <v>70</v>
      </c>
      <c r="E81" s="348" t="s">
        <v>71</v>
      </c>
      <c r="F81" s="332" t="s">
        <v>73</v>
      </c>
      <c r="G81" s="332" t="s">
        <v>72</v>
      </c>
      <c r="H81" s="60"/>
      <c r="I81" s="60"/>
      <c r="J81" s="60"/>
      <c r="K81" s="60"/>
      <c r="L81" s="60"/>
      <c r="M81" s="60"/>
      <c r="N81" s="60"/>
      <c r="O81" s="40"/>
      <c r="P81" s="60"/>
      <c r="Q81" s="60"/>
      <c r="R81" s="83"/>
      <c r="S81" s="94"/>
      <c r="T81" s="111"/>
      <c r="U81" s="273" t="s">
        <v>46</v>
      </c>
      <c r="V81" s="270">
        <f>G107</f>
        <v>15.497448979591837</v>
      </c>
      <c r="W81" s="270">
        <f>V81</f>
        <v>15.497448979591837</v>
      </c>
      <c r="X81" s="114"/>
      <c r="Y81" s="114"/>
      <c r="Z81" s="114"/>
      <c r="AA81" s="114"/>
      <c r="AB81" s="114"/>
      <c r="AC81" s="114"/>
      <c r="AD81" s="114"/>
    </row>
    <row r="82" spans="1:30" s="68" customFormat="1" ht="12" customHeight="1" x14ac:dyDescent="0.2">
      <c r="A82" s="82"/>
      <c r="B82" s="67"/>
      <c r="C82" s="67"/>
      <c r="D82" s="347"/>
      <c r="E82" s="349"/>
      <c r="F82" s="333"/>
      <c r="G82" s="333"/>
      <c r="H82" s="60"/>
      <c r="I82" s="60"/>
      <c r="J82" s="60"/>
      <c r="K82" s="60"/>
      <c r="L82" s="60"/>
      <c r="M82" s="60"/>
      <c r="N82" s="60"/>
      <c r="O82" s="40"/>
      <c r="P82" s="60"/>
      <c r="Q82" s="60"/>
      <c r="R82" s="83"/>
      <c r="S82" s="94"/>
      <c r="T82" s="111"/>
      <c r="V82" s="155"/>
      <c r="W82" s="156"/>
      <c r="X82" s="114"/>
      <c r="Y82" s="114"/>
      <c r="Z82" s="114"/>
      <c r="AA82" s="114"/>
      <c r="AB82" s="114"/>
      <c r="AC82" s="114"/>
      <c r="AD82" s="114"/>
    </row>
    <row r="83" spans="1:30" s="68" customFormat="1" ht="12" customHeight="1" x14ac:dyDescent="0.2">
      <c r="A83" s="82"/>
      <c r="B83" s="67"/>
      <c r="C83" s="67"/>
      <c r="D83" s="347"/>
      <c r="E83" s="349"/>
      <c r="F83" s="333"/>
      <c r="G83" s="333"/>
      <c r="H83" s="60"/>
      <c r="I83" s="60"/>
      <c r="J83" s="60"/>
      <c r="K83" s="60"/>
      <c r="L83" s="60"/>
      <c r="M83" s="60"/>
      <c r="N83" s="60"/>
      <c r="O83" s="40"/>
      <c r="P83" s="60"/>
      <c r="Q83" s="60"/>
      <c r="R83" s="83"/>
      <c r="S83" s="94"/>
      <c r="T83" s="111"/>
      <c r="U83" s="154"/>
      <c r="V83" s="155"/>
      <c r="W83" s="156"/>
      <c r="X83" s="114"/>
      <c r="Y83" s="114"/>
      <c r="Z83" s="114"/>
      <c r="AA83" s="114"/>
      <c r="AB83" s="114"/>
      <c r="AC83" s="114"/>
      <c r="AD83" s="114"/>
    </row>
    <row r="84" spans="1:30" s="68" customFormat="1" ht="13.5" customHeight="1" x14ac:dyDescent="0.2">
      <c r="A84" s="82"/>
      <c r="B84" s="69" t="s">
        <v>0</v>
      </c>
      <c r="C84" s="67"/>
      <c r="D84" s="219">
        <v>52.1</v>
      </c>
      <c r="E84" s="214">
        <v>10.8</v>
      </c>
      <c r="F84" s="70">
        <v>8</v>
      </c>
      <c r="G84" s="146">
        <f>E84/SUM(D84,E84)*100</f>
        <v>17.170111287758345</v>
      </c>
      <c r="H84" s="60"/>
      <c r="I84" s="60"/>
      <c r="J84" s="60"/>
      <c r="K84" s="60"/>
      <c r="L84" s="60"/>
      <c r="M84" s="60"/>
      <c r="N84" s="60"/>
      <c r="O84" s="40"/>
      <c r="P84" s="60"/>
      <c r="Q84" s="60"/>
      <c r="R84" s="83"/>
      <c r="S84" s="94"/>
      <c r="T84" s="111"/>
      <c r="U84" s="61" t="str">
        <f t="shared" ref="U84:U105" si="9">B84</f>
        <v>Bracknell Forest</v>
      </c>
      <c r="V84" s="115" t="b">
        <f>IF(U84=$V$2,50)</f>
        <v>0</v>
      </c>
      <c r="X84" s="114"/>
      <c r="Y84" s="114"/>
      <c r="Z84" s="114"/>
      <c r="AA84" s="114"/>
      <c r="AB84" s="114"/>
      <c r="AC84" s="114"/>
      <c r="AD84" s="114"/>
    </row>
    <row r="85" spans="1:30" s="68" customFormat="1" ht="13.5" customHeight="1" x14ac:dyDescent="0.2">
      <c r="A85" s="82"/>
      <c r="B85" s="69" t="s">
        <v>22</v>
      </c>
      <c r="C85" s="67"/>
      <c r="D85" s="219">
        <v>201.8</v>
      </c>
      <c r="E85" s="214">
        <v>31.8</v>
      </c>
      <c r="F85" s="70">
        <v>13.8</v>
      </c>
      <c r="G85" s="162">
        <f t="shared" ref="G85:G107" si="10">E85/SUM(D85,E85)*100</f>
        <v>13.613013698630136</v>
      </c>
      <c r="H85" s="60"/>
      <c r="I85" s="60"/>
      <c r="J85" s="60"/>
      <c r="K85" s="60"/>
      <c r="L85" s="60"/>
      <c r="M85" s="60"/>
      <c r="N85" s="60"/>
      <c r="O85" s="40"/>
      <c r="P85" s="60"/>
      <c r="Q85" s="60"/>
      <c r="R85" s="83"/>
      <c r="S85" s="94"/>
      <c r="T85" s="111"/>
      <c r="U85" s="61" t="str">
        <f t="shared" si="9"/>
        <v>Brighton &amp; Hove</v>
      </c>
      <c r="V85" s="115" t="b">
        <f t="shared" ref="V85:V107" si="11">IF(U85=$V$2,50)</f>
        <v>0</v>
      </c>
      <c r="X85" s="114"/>
      <c r="Y85" s="114"/>
      <c r="Z85" s="114"/>
      <c r="AA85" s="114"/>
      <c r="AB85" s="114"/>
      <c r="AC85" s="114"/>
      <c r="AD85" s="114"/>
    </row>
    <row r="86" spans="1:30" s="68" customFormat="1" ht="13.5" customHeight="1" x14ac:dyDescent="0.2">
      <c r="A86" s="82"/>
      <c r="B86" s="69" t="s">
        <v>8</v>
      </c>
      <c r="C86" s="67"/>
      <c r="D86" s="219">
        <v>208.1</v>
      </c>
      <c r="E86" s="214">
        <v>46.5</v>
      </c>
      <c r="F86" s="70">
        <v>37.6</v>
      </c>
      <c r="G86" s="162">
        <f t="shared" si="10"/>
        <v>18.263943440691278</v>
      </c>
      <c r="H86" s="60"/>
      <c r="I86" s="60"/>
      <c r="J86" s="60"/>
      <c r="K86" s="60"/>
      <c r="L86" s="60"/>
      <c r="M86" s="60"/>
      <c r="N86" s="60"/>
      <c r="O86" s="40"/>
      <c r="P86" s="60"/>
      <c r="Q86" s="60"/>
      <c r="R86" s="83"/>
      <c r="S86" s="94"/>
      <c r="T86" s="111"/>
      <c r="U86" s="61" t="str">
        <f t="shared" si="9"/>
        <v>Buckinghamshire</v>
      </c>
      <c r="V86" s="115" t="b">
        <f t="shared" si="11"/>
        <v>0</v>
      </c>
      <c r="X86" s="114"/>
      <c r="Y86" s="114"/>
      <c r="Z86" s="114"/>
      <c r="AA86" s="114"/>
      <c r="AB86" s="114"/>
      <c r="AC86" s="114"/>
      <c r="AD86" s="114"/>
    </row>
    <row r="87" spans="1:30" s="68" customFormat="1" ht="13.5" customHeight="1" x14ac:dyDescent="0.2">
      <c r="A87" s="82"/>
      <c r="B87" s="69" t="s">
        <v>4</v>
      </c>
      <c r="C87" s="67"/>
      <c r="D87" s="219">
        <v>305.39999999999998</v>
      </c>
      <c r="E87" s="214">
        <v>0</v>
      </c>
      <c r="F87" s="143">
        <v>0</v>
      </c>
      <c r="G87" s="162">
        <f t="shared" si="10"/>
        <v>0</v>
      </c>
      <c r="H87" s="60"/>
      <c r="I87" s="60"/>
      <c r="J87" s="60"/>
      <c r="K87" s="60"/>
      <c r="L87" s="60"/>
      <c r="M87" s="60"/>
      <c r="N87" s="60"/>
      <c r="O87" s="40"/>
      <c r="P87" s="60"/>
      <c r="Q87" s="60"/>
      <c r="R87" s="83"/>
      <c r="S87" s="94"/>
      <c r="T87" s="111"/>
      <c r="U87" s="61" t="str">
        <f t="shared" si="9"/>
        <v>East Sussex</v>
      </c>
      <c r="V87" s="115" t="b">
        <f t="shared" si="11"/>
        <v>0</v>
      </c>
      <c r="X87" s="114"/>
      <c r="Y87" s="114"/>
      <c r="Z87" s="114"/>
      <c r="AA87" s="114"/>
      <c r="AB87" s="114"/>
      <c r="AC87" s="114"/>
      <c r="AD87" s="114"/>
    </row>
    <row r="88" spans="1:30" s="68" customFormat="1" ht="13.5" customHeight="1" x14ac:dyDescent="0.2">
      <c r="A88" s="82"/>
      <c r="B88" s="69" t="s">
        <v>6</v>
      </c>
      <c r="C88" s="67"/>
      <c r="D88" s="219">
        <v>388.9</v>
      </c>
      <c r="E88" s="214">
        <v>59.5</v>
      </c>
      <c r="F88" s="70">
        <v>51</v>
      </c>
      <c r="G88" s="162">
        <f t="shared" si="10"/>
        <v>13.269402319357718</v>
      </c>
      <c r="H88" s="60"/>
      <c r="I88" s="60"/>
      <c r="J88" s="60"/>
      <c r="K88" s="60"/>
      <c r="L88" s="60"/>
      <c r="M88" s="60"/>
      <c r="N88" s="60"/>
      <c r="O88" s="40"/>
      <c r="P88" s="60"/>
      <c r="Q88" s="60"/>
      <c r="R88" s="83"/>
      <c r="S88" s="94"/>
      <c r="T88" s="111"/>
      <c r="U88" s="61" t="str">
        <f t="shared" si="9"/>
        <v>Hampshire</v>
      </c>
      <c r="V88" s="115" t="b">
        <f t="shared" si="11"/>
        <v>0</v>
      </c>
      <c r="X88" s="114"/>
      <c r="Y88" s="114"/>
      <c r="Z88" s="114"/>
      <c r="AA88" s="114"/>
      <c r="AB88" s="114"/>
      <c r="AC88" s="114"/>
      <c r="AD88" s="114"/>
    </row>
    <row r="89" spans="1:30" s="68" customFormat="1" ht="13.5" customHeight="1" x14ac:dyDescent="0.2">
      <c r="A89" s="82"/>
      <c r="B89" s="69" t="s">
        <v>1</v>
      </c>
      <c r="C89" s="67"/>
      <c r="D89" s="219">
        <v>74</v>
      </c>
      <c r="E89" s="214">
        <v>6</v>
      </c>
      <c r="F89" s="70">
        <v>6</v>
      </c>
      <c r="G89" s="162">
        <f t="shared" si="10"/>
        <v>7.5</v>
      </c>
      <c r="H89" s="60"/>
      <c r="I89" s="60"/>
      <c r="J89" s="60"/>
      <c r="K89" s="60"/>
      <c r="L89" s="60"/>
      <c r="M89" s="60"/>
      <c r="N89" s="60"/>
      <c r="O89" s="40"/>
      <c r="P89" s="60"/>
      <c r="Q89" s="60"/>
      <c r="R89" s="83"/>
      <c r="S89" s="94"/>
      <c r="T89" s="111"/>
      <c r="U89" s="61" t="str">
        <f t="shared" si="9"/>
        <v>Isle of Wight</v>
      </c>
      <c r="V89" s="115" t="b">
        <f t="shared" si="11"/>
        <v>0</v>
      </c>
      <c r="X89" s="114"/>
      <c r="Y89" s="114"/>
      <c r="Z89" s="114"/>
      <c r="AA89" s="114"/>
      <c r="AB89" s="114"/>
      <c r="AC89" s="114"/>
      <c r="AD89" s="114"/>
    </row>
    <row r="90" spans="1:30" s="68" customFormat="1" ht="13.5" customHeight="1" x14ac:dyDescent="0.2">
      <c r="A90" s="82"/>
      <c r="B90" s="69" t="s">
        <v>9</v>
      </c>
      <c r="C90" s="67"/>
      <c r="D90" s="219">
        <v>513.1</v>
      </c>
      <c r="E90" s="214">
        <v>90.4</v>
      </c>
      <c r="F90" s="70">
        <v>90.4</v>
      </c>
      <c r="G90" s="162">
        <f t="shared" si="10"/>
        <v>14.979287489643745</v>
      </c>
      <c r="H90" s="60"/>
      <c r="I90" s="60"/>
      <c r="J90" s="60"/>
      <c r="K90" s="60"/>
      <c r="L90" s="60"/>
      <c r="M90" s="60"/>
      <c r="N90" s="60"/>
      <c r="O90" s="40"/>
      <c r="P90" s="60"/>
      <c r="Q90" s="60"/>
      <c r="R90" s="83"/>
      <c r="S90" s="94"/>
      <c r="T90" s="111"/>
      <c r="U90" s="61" t="str">
        <f t="shared" si="9"/>
        <v>Kent</v>
      </c>
      <c r="V90" s="115" t="b">
        <f t="shared" si="11"/>
        <v>0</v>
      </c>
      <c r="X90" s="114"/>
      <c r="Y90" s="114"/>
      <c r="Z90" s="114"/>
      <c r="AA90" s="114"/>
      <c r="AB90" s="114"/>
      <c r="AC90" s="114"/>
      <c r="AD90" s="114"/>
    </row>
    <row r="91" spans="1:30" s="68" customFormat="1" ht="13.5" customHeight="1" x14ac:dyDescent="0.2">
      <c r="A91" s="82"/>
      <c r="B91" s="69" t="s">
        <v>2</v>
      </c>
      <c r="C91" s="67"/>
      <c r="D91" s="219">
        <v>144</v>
      </c>
      <c r="E91" s="214">
        <v>80.099999999999994</v>
      </c>
      <c r="F91" s="70">
        <v>72.099999999999994</v>
      </c>
      <c r="G91" s="162">
        <f t="shared" si="10"/>
        <v>35.742971887550198</v>
      </c>
      <c r="H91" s="60"/>
      <c r="I91" s="60"/>
      <c r="J91" s="60"/>
      <c r="K91" s="60"/>
      <c r="L91" s="60"/>
      <c r="M91" s="60"/>
      <c r="N91" s="60"/>
      <c r="O91" s="40"/>
      <c r="P91" s="60"/>
      <c r="Q91" s="60"/>
      <c r="R91" s="83"/>
      <c r="S91" s="94"/>
      <c r="T91" s="111"/>
      <c r="U91" s="61" t="str">
        <f t="shared" si="9"/>
        <v>Medway</v>
      </c>
      <c r="V91" s="115" t="b">
        <f t="shared" si="11"/>
        <v>0</v>
      </c>
      <c r="X91" s="114"/>
      <c r="Y91" s="114"/>
      <c r="Z91" s="114"/>
      <c r="AA91" s="114"/>
      <c r="AB91" s="114"/>
      <c r="AC91" s="114"/>
      <c r="AD91" s="114"/>
    </row>
    <row r="92" spans="1:30" s="68" customFormat="1" ht="13.5" customHeight="1" x14ac:dyDescent="0.2">
      <c r="A92" s="82"/>
      <c r="B92" s="69" t="s">
        <v>10</v>
      </c>
      <c r="C92" s="67"/>
      <c r="D92" s="219">
        <v>120.5</v>
      </c>
      <c r="E92" s="214">
        <v>15</v>
      </c>
      <c r="F92" s="70">
        <v>11</v>
      </c>
      <c r="G92" s="162">
        <f t="shared" si="10"/>
        <v>11.07011070110701</v>
      </c>
      <c r="H92" s="60"/>
      <c r="I92" s="60"/>
      <c r="J92" s="60"/>
      <c r="K92" s="60"/>
      <c r="L92" s="60"/>
      <c r="M92" s="60"/>
      <c r="N92" s="60"/>
      <c r="O92" s="40"/>
      <c r="P92" s="60"/>
      <c r="Q92" s="60"/>
      <c r="R92" s="83"/>
      <c r="S92" s="94"/>
      <c r="T92" s="111"/>
      <c r="U92" s="61" t="str">
        <f t="shared" si="9"/>
        <v>Milton Keynes</v>
      </c>
      <c r="V92" s="115" t="b">
        <f t="shared" si="11"/>
        <v>0</v>
      </c>
      <c r="X92" s="114"/>
      <c r="Y92" s="114"/>
      <c r="Z92" s="114"/>
      <c r="AA92" s="114"/>
      <c r="AB92" s="114"/>
      <c r="AC92" s="114"/>
      <c r="AD92" s="114"/>
    </row>
    <row r="93" spans="1:30" s="68" customFormat="1" ht="13.5" customHeight="1" x14ac:dyDescent="0.2">
      <c r="A93" s="82"/>
      <c r="B93" s="69" t="s">
        <v>11</v>
      </c>
      <c r="C93" s="67"/>
      <c r="D93" s="219">
        <v>283.60000000000002</v>
      </c>
      <c r="E93" s="214">
        <v>35</v>
      </c>
      <c r="F93" s="70">
        <v>35</v>
      </c>
      <c r="G93" s="162">
        <f t="shared" si="10"/>
        <v>10.98556183301946</v>
      </c>
      <c r="H93" s="60"/>
      <c r="I93" s="60"/>
      <c r="J93" s="60"/>
      <c r="K93" s="60"/>
      <c r="L93" s="60"/>
      <c r="M93" s="60"/>
      <c r="N93" s="60"/>
      <c r="O93" s="40"/>
      <c r="P93" s="60"/>
      <c r="Q93" s="60"/>
      <c r="R93" s="83"/>
      <c r="S93" s="94"/>
      <c r="T93" s="111"/>
      <c r="U93" s="61" t="str">
        <f t="shared" si="9"/>
        <v>Oxfordshire</v>
      </c>
      <c r="V93" s="115" t="b">
        <f t="shared" si="11"/>
        <v>0</v>
      </c>
      <c r="X93" s="114"/>
      <c r="Y93" s="114"/>
      <c r="Z93" s="114"/>
      <c r="AA93" s="114"/>
      <c r="AB93" s="114"/>
      <c r="AC93" s="114"/>
      <c r="AD93" s="114"/>
    </row>
    <row r="94" spans="1:30" s="68" customFormat="1" ht="13.5" customHeight="1" x14ac:dyDescent="0.2">
      <c r="A94" s="82"/>
      <c r="B94" s="69" t="s">
        <v>12</v>
      </c>
      <c r="C94" s="67"/>
      <c r="D94" s="219">
        <v>167.8</v>
      </c>
      <c r="E94" s="214" t="s">
        <v>74</v>
      </c>
      <c r="F94" s="70" t="s">
        <v>74</v>
      </c>
      <c r="G94" s="162" t="e">
        <f t="shared" si="10"/>
        <v>#VALUE!</v>
      </c>
      <c r="H94" s="60"/>
      <c r="I94" s="60"/>
      <c r="J94" s="60"/>
      <c r="K94" s="60"/>
      <c r="L94" s="60"/>
      <c r="M94" s="60"/>
      <c r="N94" s="60"/>
      <c r="O94" s="40"/>
      <c r="P94" s="60"/>
      <c r="Q94" s="60"/>
      <c r="R94" s="83"/>
      <c r="S94" s="94"/>
      <c r="T94" s="111"/>
      <c r="U94" s="61" t="str">
        <f t="shared" si="9"/>
        <v>Portsmouth</v>
      </c>
      <c r="V94" s="115" t="b">
        <f t="shared" si="11"/>
        <v>0</v>
      </c>
      <c r="X94" s="114"/>
      <c r="Y94" s="114"/>
      <c r="Z94" s="114"/>
      <c r="AA94" s="114"/>
      <c r="AB94" s="114"/>
      <c r="AC94" s="114"/>
      <c r="AD94" s="114"/>
    </row>
    <row r="95" spans="1:30" s="68" customFormat="1" ht="13.5" customHeight="1" x14ac:dyDescent="0.2">
      <c r="A95" s="82"/>
      <c r="B95" s="69" t="s">
        <v>3</v>
      </c>
      <c r="C95" s="67"/>
      <c r="D95" s="219">
        <v>94.9</v>
      </c>
      <c r="E95" s="214">
        <v>37.5</v>
      </c>
      <c r="F95" s="70">
        <v>22</v>
      </c>
      <c r="G95" s="162">
        <f t="shared" si="10"/>
        <v>28.323262839879153</v>
      </c>
      <c r="H95" s="60"/>
      <c r="I95" s="60"/>
      <c r="J95" s="60"/>
      <c r="K95" s="60"/>
      <c r="L95" s="60"/>
      <c r="M95" s="60"/>
      <c r="N95" s="60"/>
      <c r="O95" s="40"/>
      <c r="P95" s="60"/>
      <c r="Q95" s="60"/>
      <c r="R95" s="83"/>
      <c r="S95" s="94"/>
      <c r="T95" s="111"/>
      <c r="U95" s="61" t="str">
        <f t="shared" si="9"/>
        <v>Reading</v>
      </c>
      <c r="V95" s="115" t="b">
        <f t="shared" si="11"/>
        <v>0</v>
      </c>
      <c r="X95" s="114"/>
      <c r="Y95" s="114"/>
      <c r="Z95" s="114"/>
      <c r="AA95" s="114"/>
      <c r="AB95" s="114"/>
      <c r="AC95" s="114"/>
      <c r="AD95" s="114"/>
    </row>
    <row r="96" spans="1:30" s="68" customFormat="1" ht="13.5" customHeight="1" x14ac:dyDescent="0.2">
      <c r="A96" s="82"/>
      <c r="B96" s="69" t="s">
        <v>13</v>
      </c>
      <c r="C96" s="67"/>
      <c r="D96" s="219">
        <v>77.3</v>
      </c>
      <c r="E96" s="214">
        <v>54</v>
      </c>
      <c r="F96" s="70">
        <v>40</v>
      </c>
      <c r="G96" s="162">
        <f t="shared" si="10"/>
        <v>41.127189642041124</v>
      </c>
      <c r="H96" s="60"/>
      <c r="I96" s="60"/>
      <c r="J96" s="60"/>
      <c r="K96" s="60"/>
      <c r="L96" s="60"/>
      <c r="M96" s="60"/>
      <c r="N96" s="60"/>
      <c r="O96" s="40"/>
      <c r="P96" s="60"/>
      <c r="Q96" s="60"/>
      <c r="R96" s="83"/>
      <c r="S96" s="94"/>
      <c r="T96" s="111"/>
      <c r="U96" s="61" t="str">
        <f t="shared" si="9"/>
        <v>Slough</v>
      </c>
      <c r="V96" s="115" t="b">
        <f t="shared" si="11"/>
        <v>0</v>
      </c>
      <c r="X96" s="114"/>
      <c r="Y96" s="114"/>
      <c r="Z96" s="114"/>
      <c r="AA96" s="114"/>
      <c r="AB96" s="114"/>
      <c r="AC96" s="114"/>
      <c r="AD96" s="114"/>
    </row>
    <row r="97" spans="1:30" s="68" customFormat="1" ht="13.5" customHeight="1" x14ac:dyDescent="0.2">
      <c r="A97" s="82"/>
      <c r="B97" s="69" t="s">
        <v>28</v>
      </c>
      <c r="C97" s="67"/>
      <c r="D97" s="219">
        <v>197.9</v>
      </c>
      <c r="E97" s="214">
        <v>90.3</v>
      </c>
      <c r="F97" s="70">
        <v>83.9</v>
      </c>
      <c r="G97" s="162">
        <f t="shared" si="10"/>
        <v>31.332408049965306</v>
      </c>
      <c r="H97" s="60"/>
      <c r="I97" s="60"/>
      <c r="J97" s="60"/>
      <c r="K97" s="60"/>
      <c r="L97" s="60"/>
      <c r="M97" s="60"/>
      <c r="N97" s="60"/>
      <c r="O97" s="40"/>
      <c r="P97" s="60"/>
      <c r="Q97" s="60"/>
      <c r="R97" s="83"/>
      <c r="S97" s="94"/>
      <c r="T97" s="111"/>
      <c r="U97" s="61" t="str">
        <f t="shared" si="9"/>
        <v>Somerset</v>
      </c>
      <c r="V97" s="115" t="b">
        <f t="shared" si="11"/>
        <v>0</v>
      </c>
      <c r="X97" s="114"/>
      <c r="Y97" s="114"/>
      <c r="Z97" s="114"/>
      <c r="AA97" s="114"/>
      <c r="AB97" s="114"/>
      <c r="AC97" s="114"/>
      <c r="AD97" s="114"/>
    </row>
    <row r="98" spans="1:30" s="68" customFormat="1" ht="13.5" customHeight="1" x14ac:dyDescent="0.2">
      <c r="A98" s="82"/>
      <c r="B98" s="69" t="s">
        <v>14</v>
      </c>
      <c r="C98" s="67"/>
      <c r="D98" s="219">
        <v>164.2</v>
      </c>
      <c r="E98" s="214">
        <v>59.8</v>
      </c>
      <c r="F98" s="70">
        <v>34.200000000000003</v>
      </c>
      <c r="G98" s="162">
        <f t="shared" si="10"/>
        <v>26.696428571428569</v>
      </c>
      <c r="H98" s="60"/>
      <c r="I98" s="60"/>
      <c r="J98" s="60"/>
      <c r="K98" s="60"/>
      <c r="L98" s="60"/>
      <c r="M98" s="60"/>
      <c r="N98" s="60"/>
      <c r="O98" s="40"/>
      <c r="P98" s="60"/>
      <c r="Q98" s="60"/>
      <c r="R98" s="83"/>
      <c r="S98" s="94"/>
      <c r="T98" s="111"/>
      <c r="U98" s="61" t="str">
        <f t="shared" si="9"/>
        <v>Southampton</v>
      </c>
      <c r="V98" s="115" t="b">
        <f t="shared" si="11"/>
        <v>0</v>
      </c>
      <c r="X98" s="114"/>
      <c r="Y98" s="114"/>
      <c r="Z98" s="114"/>
      <c r="AA98" s="114"/>
      <c r="AB98" s="114"/>
      <c r="AC98" s="114"/>
      <c r="AD98" s="114"/>
    </row>
    <row r="99" spans="1:30" s="68" customFormat="1" ht="13.5" customHeight="1" x14ac:dyDescent="0.2">
      <c r="A99" s="82"/>
      <c r="B99" s="69" t="s">
        <v>7</v>
      </c>
      <c r="C99" s="67"/>
      <c r="D99" s="219">
        <v>437.8</v>
      </c>
      <c r="E99" s="214">
        <v>86</v>
      </c>
      <c r="F99" s="70">
        <v>86</v>
      </c>
      <c r="G99" s="162">
        <f t="shared" si="10"/>
        <v>16.418480336006112</v>
      </c>
      <c r="H99" s="60"/>
      <c r="I99" s="60"/>
      <c r="J99" s="60"/>
      <c r="K99" s="60"/>
      <c r="L99" s="60"/>
      <c r="M99" s="60"/>
      <c r="N99" s="60"/>
      <c r="O99" s="40"/>
      <c r="P99" s="60"/>
      <c r="Q99" s="60"/>
      <c r="R99" s="83"/>
      <c r="S99" s="94"/>
      <c r="T99" s="111"/>
      <c r="U99" s="61" t="str">
        <f t="shared" si="9"/>
        <v>Surrey</v>
      </c>
      <c r="V99" s="115" t="b">
        <f t="shared" si="11"/>
        <v>0</v>
      </c>
      <c r="X99" s="114"/>
      <c r="Y99" s="114"/>
      <c r="Z99" s="114"/>
      <c r="AA99" s="114"/>
      <c r="AB99" s="114"/>
      <c r="AC99" s="114"/>
      <c r="AD99" s="114"/>
    </row>
    <row r="100" spans="1:30" s="68" customFormat="1" ht="13.5" customHeight="1" x14ac:dyDescent="0.2">
      <c r="A100" s="177"/>
      <c r="B100" s="69" t="s">
        <v>52</v>
      </c>
      <c r="C100" s="67"/>
      <c r="D100" s="219">
        <v>92.4</v>
      </c>
      <c r="E100" s="214">
        <v>37.9</v>
      </c>
      <c r="F100" s="70">
        <v>28.9</v>
      </c>
      <c r="G100" s="162">
        <f t="shared" si="10"/>
        <v>29.086722947045274</v>
      </c>
      <c r="H100" s="60"/>
      <c r="I100" s="60"/>
      <c r="J100" s="60"/>
      <c r="K100" s="60"/>
      <c r="L100" s="60"/>
      <c r="M100" s="60"/>
      <c r="N100" s="60"/>
      <c r="O100" s="40"/>
      <c r="P100" s="60"/>
      <c r="Q100" s="60"/>
      <c r="R100" s="83"/>
      <c r="S100" s="94"/>
      <c r="T100" s="111"/>
      <c r="U100" s="61" t="str">
        <f t="shared" si="9"/>
        <v>Swindon</v>
      </c>
      <c r="V100" s="115" t="b">
        <f t="shared" si="11"/>
        <v>0</v>
      </c>
      <c r="X100" s="114"/>
      <c r="Y100" s="114"/>
      <c r="Z100" s="114"/>
      <c r="AA100" s="114"/>
      <c r="AB100" s="114"/>
      <c r="AC100" s="114"/>
      <c r="AD100" s="114"/>
    </row>
    <row r="101" spans="1:30" s="68" customFormat="1" ht="13.5" customHeight="1" x14ac:dyDescent="0.2">
      <c r="A101" s="82"/>
      <c r="B101" s="69" t="s">
        <v>15</v>
      </c>
      <c r="C101" s="67"/>
      <c r="D101" s="219">
        <v>72.400000000000006</v>
      </c>
      <c r="E101" s="214">
        <v>26</v>
      </c>
      <c r="F101" s="143">
        <v>12.7</v>
      </c>
      <c r="G101" s="162">
        <f t="shared" si="10"/>
        <v>26.422764227642276</v>
      </c>
      <c r="H101" s="60"/>
      <c r="I101" s="60"/>
      <c r="J101" s="60"/>
      <c r="K101" s="60"/>
      <c r="L101" s="60"/>
      <c r="M101" s="60"/>
      <c r="N101" s="60"/>
      <c r="O101" s="40"/>
      <c r="P101" s="60"/>
      <c r="Q101" s="60"/>
      <c r="R101" s="83"/>
      <c r="S101" s="94"/>
      <c r="T101" s="111"/>
      <c r="U101" s="61" t="str">
        <f t="shared" si="9"/>
        <v>West Berkshire</v>
      </c>
      <c r="V101" s="115" t="b">
        <f t="shared" si="11"/>
        <v>0</v>
      </c>
      <c r="X101" s="114"/>
      <c r="Y101" s="114"/>
      <c r="Z101" s="114"/>
      <c r="AA101" s="114"/>
      <c r="AB101" s="114"/>
      <c r="AC101" s="114"/>
      <c r="AD101" s="114"/>
    </row>
    <row r="102" spans="1:30" s="68" customFormat="1" ht="13.5" customHeight="1" x14ac:dyDescent="0.2">
      <c r="A102" s="82"/>
      <c r="B102" s="69" t="s">
        <v>5</v>
      </c>
      <c r="C102" s="67"/>
      <c r="D102" s="219">
        <v>375.4</v>
      </c>
      <c r="E102" s="214">
        <v>79</v>
      </c>
      <c r="F102" s="143">
        <v>67</v>
      </c>
      <c r="G102" s="162">
        <f t="shared" si="10"/>
        <v>17.385563380281692</v>
      </c>
      <c r="H102" s="60"/>
      <c r="I102" s="60"/>
      <c r="J102" s="60"/>
      <c r="K102" s="60"/>
      <c r="L102" s="60"/>
      <c r="M102" s="60"/>
      <c r="N102" s="60"/>
      <c r="O102" s="40"/>
      <c r="P102" s="60"/>
      <c r="Q102" s="60"/>
      <c r="R102" s="83"/>
      <c r="S102" s="94"/>
      <c r="T102" s="111"/>
      <c r="U102" s="61" t="str">
        <f t="shared" si="9"/>
        <v>West Sussex</v>
      </c>
      <c r="V102" s="115" t="b">
        <f t="shared" si="11"/>
        <v>0</v>
      </c>
      <c r="X102" s="114"/>
      <c r="Y102" s="114"/>
      <c r="Z102" s="114"/>
      <c r="AA102" s="114"/>
      <c r="AB102" s="114"/>
      <c r="AC102" s="114"/>
      <c r="AD102" s="114"/>
    </row>
    <row r="103" spans="1:30" s="68" customFormat="1" ht="13.5" customHeight="1" x14ac:dyDescent="0.2">
      <c r="A103" s="82"/>
      <c r="B103" s="69" t="s">
        <v>21</v>
      </c>
      <c r="C103" s="67"/>
      <c r="D103" s="220">
        <v>54.3</v>
      </c>
      <c r="E103" s="215">
        <v>11</v>
      </c>
      <c r="F103" s="70">
        <v>11</v>
      </c>
      <c r="G103" s="162">
        <f t="shared" si="10"/>
        <v>16.845329249617151</v>
      </c>
      <c r="H103" s="60"/>
      <c r="I103" s="60"/>
      <c r="J103" s="60"/>
      <c r="K103" s="60"/>
      <c r="L103" s="60"/>
      <c r="M103" s="60"/>
      <c r="N103" s="60"/>
      <c r="O103" s="40"/>
      <c r="P103" s="60"/>
      <c r="Q103" s="60"/>
      <c r="R103" s="83"/>
      <c r="S103" s="94"/>
      <c r="T103" s="111"/>
      <c r="U103" s="61" t="str">
        <f t="shared" si="9"/>
        <v>Windsor &amp; Maidenhead</v>
      </c>
      <c r="V103" s="115" t="b">
        <f t="shared" si="11"/>
        <v>0</v>
      </c>
      <c r="X103" s="114"/>
      <c r="Y103" s="114"/>
      <c r="Z103" s="114"/>
      <c r="AA103" s="114"/>
      <c r="AB103" s="114"/>
      <c r="AC103" s="114"/>
      <c r="AD103" s="114"/>
    </row>
    <row r="104" spans="1:30" s="68" customFormat="1" ht="13.5" customHeight="1" x14ac:dyDescent="0.2">
      <c r="A104" s="82"/>
      <c r="B104" s="69" t="s">
        <v>16</v>
      </c>
      <c r="C104" s="67"/>
      <c r="D104" s="220">
        <v>57.6</v>
      </c>
      <c r="E104" s="215">
        <v>17</v>
      </c>
      <c r="F104" s="70">
        <v>17</v>
      </c>
      <c r="G104" s="162">
        <f t="shared" si="10"/>
        <v>22.788203753351208</v>
      </c>
      <c r="H104" s="60"/>
      <c r="I104" s="60"/>
      <c r="J104" s="60"/>
      <c r="K104" s="60"/>
      <c r="L104" s="60"/>
      <c r="M104" s="60"/>
      <c r="N104" s="60"/>
      <c r="O104" s="40"/>
      <c r="P104" s="60"/>
      <c r="Q104" s="60"/>
      <c r="R104" s="83"/>
      <c r="S104" s="94"/>
      <c r="T104" s="111"/>
      <c r="U104" s="61" t="str">
        <f t="shared" si="9"/>
        <v>Wokingham</v>
      </c>
      <c r="V104" s="115" t="b">
        <f t="shared" si="11"/>
        <v>0</v>
      </c>
      <c r="X104" s="114"/>
      <c r="Y104" s="114"/>
      <c r="Z104" s="114"/>
      <c r="AA104" s="114"/>
      <c r="AB104" s="114"/>
      <c r="AC104" s="114"/>
      <c r="AD104" s="114"/>
    </row>
    <row r="105" spans="1:30" s="68" customFormat="1" ht="13.5" customHeight="1" x14ac:dyDescent="0.2">
      <c r="A105" s="82"/>
      <c r="B105" s="88" t="s">
        <v>23</v>
      </c>
      <c r="C105" s="67"/>
      <c r="D105" s="221">
        <v>3790</v>
      </c>
      <c r="E105" s="216">
        <v>750</v>
      </c>
      <c r="F105" s="90">
        <v>620</v>
      </c>
      <c r="G105" s="208">
        <f t="shared" si="10"/>
        <v>16.519823788546255</v>
      </c>
      <c r="H105" s="60"/>
      <c r="I105" s="60"/>
      <c r="J105" s="60"/>
      <c r="K105" s="60"/>
      <c r="L105" s="60"/>
      <c r="M105" s="60"/>
      <c r="N105" s="60"/>
      <c r="O105" s="40"/>
      <c r="P105" s="60"/>
      <c r="Q105" s="60"/>
      <c r="R105" s="83"/>
      <c r="S105" s="94"/>
      <c r="T105" s="111"/>
      <c r="U105" s="61" t="str">
        <f t="shared" si="9"/>
        <v>South East</v>
      </c>
      <c r="V105" s="115" t="b">
        <f t="shared" si="11"/>
        <v>0</v>
      </c>
      <c r="X105" s="114"/>
      <c r="Y105" s="114"/>
      <c r="Z105" s="114"/>
      <c r="AA105" s="114"/>
      <c r="AB105" s="114"/>
      <c r="AC105" s="114"/>
      <c r="AD105" s="114"/>
    </row>
    <row r="106" spans="1:30" s="68" customFormat="1" ht="13.5" customHeight="1" x14ac:dyDescent="0.2">
      <c r="A106" s="177"/>
      <c r="B106" s="193" t="s">
        <v>54</v>
      </c>
      <c r="C106" s="67"/>
      <c r="D106" s="222">
        <v>2430</v>
      </c>
      <c r="E106" s="217">
        <v>440</v>
      </c>
      <c r="F106" s="198">
        <v>310</v>
      </c>
      <c r="G106" s="209">
        <f t="shared" si="10"/>
        <v>15.331010452961671</v>
      </c>
      <c r="H106" s="60"/>
      <c r="I106" s="60"/>
      <c r="J106" s="60"/>
      <c r="K106" s="60"/>
      <c r="L106" s="60"/>
      <c r="M106" s="60"/>
      <c r="N106" s="60"/>
      <c r="O106" s="40"/>
      <c r="P106" s="60"/>
      <c r="Q106" s="60"/>
      <c r="R106" s="83"/>
      <c r="S106" s="94"/>
      <c r="T106" s="111"/>
      <c r="U106" s="61" t="str">
        <f t="shared" ref="U106:U107" si="12">B106</f>
        <v>South West</v>
      </c>
      <c r="V106" s="115" t="b">
        <f t="shared" si="11"/>
        <v>0</v>
      </c>
      <c r="X106" s="114"/>
      <c r="Y106" s="114"/>
      <c r="Z106" s="114"/>
      <c r="AA106" s="114"/>
      <c r="AB106" s="114"/>
      <c r="AC106" s="114"/>
      <c r="AD106" s="114"/>
    </row>
    <row r="107" spans="1:30" s="65" customFormat="1" ht="15" customHeight="1" x14ac:dyDescent="0.2">
      <c r="A107" s="79"/>
      <c r="B107" s="147" t="s">
        <v>42</v>
      </c>
      <c r="C107" s="58"/>
      <c r="D107" s="223">
        <v>26500</v>
      </c>
      <c r="E107" s="218">
        <v>4860</v>
      </c>
      <c r="F107" s="149">
        <v>3850</v>
      </c>
      <c r="G107" s="210">
        <f t="shared" si="10"/>
        <v>15.497448979591837</v>
      </c>
      <c r="H107" s="58"/>
      <c r="I107" s="58"/>
      <c r="J107" s="58"/>
      <c r="K107" s="58"/>
      <c r="L107" s="58"/>
      <c r="M107" s="58"/>
      <c r="N107" s="58"/>
      <c r="O107" s="40"/>
      <c r="P107" s="60"/>
      <c r="Q107" s="60"/>
      <c r="R107" s="78"/>
      <c r="S107" s="92"/>
      <c r="T107" s="105"/>
      <c r="U107" s="61" t="str">
        <f t="shared" si="12"/>
        <v>England</v>
      </c>
      <c r="V107" s="115" t="b">
        <f t="shared" si="11"/>
        <v>0</v>
      </c>
      <c r="X107" s="114"/>
      <c r="Y107" s="114"/>
      <c r="Z107" s="114"/>
      <c r="AA107" s="114"/>
      <c r="AB107" s="114"/>
      <c r="AC107" s="114"/>
      <c r="AD107" s="114"/>
    </row>
    <row r="108" spans="1:30" s="65" customFormat="1" ht="33" customHeight="1" x14ac:dyDescent="0.2">
      <c r="A108" s="79"/>
      <c r="B108" s="145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78"/>
      <c r="S108" s="92"/>
      <c r="T108" s="105"/>
      <c r="X108" s="114"/>
      <c r="Y108" s="114"/>
      <c r="Z108" s="114"/>
      <c r="AA108" s="114"/>
      <c r="AB108" s="114"/>
      <c r="AC108" s="114"/>
      <c r="AD108" s="114"/>
    </row>
    <row r="109" spans="1:30" s="65" customFormat="1" ht="7.5" customHeight="1" x14ac:dyDescent="0.2">
      <c r="A109" s="79"/>
      <c r="B109" s="44"/>
      <c r="C109" s="44"/>
      <c r="D109" s="43"/>
      <c r="E109" s="43"/>
      <c r="F109" s="43"/>
      <c r="G109" s="43"/>
      <c r="H109" s="43"/>
      <c r="I109" s="45"/>
      <c r="J109" s="45"/>
      <c r="K109" s="45"/>
      <c r="L109" s="45"/>
      <c r="M109" s="45"/>
      <c r="N109" s="45"/>
      <c r="O109" s="45"/>
      <c r="P109" s="45"/>
      <c r="Q109" s="46"/>
      <c r="R109" s="78"/>
      <c r="S109" s="92"/>
      <c r="T109" s="105"/>
      <c r="X109" s="114"/>
      <c r="Y109" s="114"/>
      <c r="Z109" s="114"/>
      <c r="AA109" s="114"/>
      <c r="AB109" s="114"/>
      <c r="AC109" s="114"/>
      <c r="AD109" s="114"/>
    </row>
    <row r="110" spans="1:30" s="65" customFormat="1" ht="15" customHeight="1" x14ac:dyDescent="0.2">
      <c r="A110" s="334"/>
      <c r="B110" s="335"/>
      <c r="C110" s="335"/>
      <c r="D110" s="335"/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6"/>
      <c r="S110" s="92"/>
      <c r="T110" s="105"/>
      <c r="X110" s="114"/>
      <c r="Y110" s="114"/>
      <c r="Z110" s="114"/>
      <c r="AA110" s="114"/>
      <c r="AB110" s="114"/>
      <c r="AC110" s="114"/>
      <c r="AD110" s="114"/>
    </row>
    <row r="111" spans="1:30" s="65" customFormat="1" ht="11.25" customHeight="1" x14ac:dyDescent="0.2">
      <c r="A111" s="337"/>
      <c r="B111" s="338"/>
      <c r="C111" s="338"/>
      <c r="D111" s="346"/>
      <c r="E111" s="338"/>
      <c r="F111" s="338"/>
      <c r="G111" s="338"/>
      <c r="H111" s="338"/>
      <c r="I111" s="338"/>
      <c r="J111" s="338"/>
      <c r="K111" s="338"/>
      <c r="L111" s="338"/>
      <c r="M111" s="338"/>
      <c r="N111" s="338"/>
      <c r="O111" s="338"/>
      <c r="P111" s="338"/>
      <c r="Q111" s="338"/>
      <c r="R111" s="339"/>
      <c r="S111" s="92"/>
      <c r="T111" s="105"/>
      <c r="V111" s="110"/>
      <c r="X111" s="114"/>
      <c r="Y111" s="114"/>
      <c r="Z111" s="114"/>
      <c r="AA111" s="114"/>
      <c r="AB111" s="114"/>
      <c r="AC111" s="114"/>
      <c r="AD111" s="114"/>
    </row>
    <row r="112" spans="1:30" s="65" customFormat="1" ht="13.5" customHeight="1" x14ac:dyDescent="0.2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92"/>
      <c r="T112" s="159"/>
      <c r="U112" s="112"/>
      <c r="V112" s="112"/>
      <c r="W112" s="112"/>
      <c r="X112" s="114"/>
      <c r="Y112" s="114"/>
      <c r="Z112" s="114"/>
      <c r="AA112" s="114"/>
      <c r="AB112" s="114"/>
      <c r="AC112" s="114"/>
      <c r="AD112" s="114"/>
    </row>
    <row r="113" spans="1:30" s="65" customFormat="1" ht="15" customHeight="1" x14ac:dyDescent="0.25">
      <c r="A113" s="77"/>
      <c r="B113" s="144" t="s">
        <v>80</v>
      </c>
      <c r="C113" s="60"/>
      <c r="D113" s="60"/>
      <c r="E113" s="60"/>
      <c r="F113" s="60"/>
      <c r="G113" s="60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78"/>
      <c r="S113" s="92"/>
      <c r="T113" s="105"/>
      <c r="U113" s="112"/>
      <c r="V113" s="112"/>
      <c r="W113" s="112"/>
      <c r="X113" s="114"/>
      <c r="Y113" s="114"/>
    </row>
    <row r="114" spans="1:30" s="65" customFormat="1" ht="18" customHeight="1" x14ac:dyDescent="0.2">
      <c r="A114" s="79"/>
      <c r="B114" s="174"/>
      <c r="C114" s="60"/>
      <c r="D114" s="60"/>
      <c r="E114" s="60"/>
      <c r="F114" s="60"/>
      <c r="G114" s="60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78"/>
      <c r="S114" s="92"/>
      <c r="T114" s="105"/>
      <c r="U114" s="112"/>
      <c r="V114" s="112"/>
      <c r="W114" s="112"/>
      <c r="X114" s="114"/>
      <c r="Y114" s="114"/>
    </row>
    <row r="115" spans="1:30" s="65" customFormat="1" ht="36" customHeight="1" x14ac:dyDescent="0.2">
      <c r="A115" s="79"/>
      <c r="B115" s="67"/>
      <c r="C115" s="67"/>
      <c r="D115" s="175" t="s">
        <v>77</v>
      </c>
      <c r="E115" s="171" t="s">
        <v>78</v>
      </c>
      <c r="F115" s="139" t="s">
        <v>79</v>
      </c>
      <c r="G115" s="202" t="s">
        <v>29</v>
      </c>
      <c r="H115" s="173" t="s">
        <v>51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78"/>
      <c r="S115" s="92"/>
      <c r="T115" s="105"/>
      <c r="U115" s="112"/>
      <c r="V115" s="112"/>
      <c r="W115" s="112"/>
      <c r="X115" s="114"/>
      <c r="Y115" s="114"/>
    </row>
    <row r="116" spans="1:30" s="63" customFormat="1" ht="13.5" customHeight="1" x14ac:dyDescent="0.2">
      <c r="A116" s="80"/>
      <c r="B116" s="69" t="s">
        <v>0</v>
      </c>
      <c r="C116" s="67"/>
      <c r="D116" s="121">
        <v>10.835913312693499</v>
      </c>
      <c r="E116" s="121">
        <v>17.656500802568221</v>
      </c>
      <c r="F116" s="146">
        <f>G84</f>
        <v>17.170111287758345</v>
      </c>
      <c r="G116" s="168"/>
      <c r="H116" s="164">
        <f>(F116-D116)/D116</f>
        <v>0.58455598455598434</v>
      </c>
      <c r="I116" s="38"/>
      <c r="J116" s="38"/>
      <c r="K116" s="38"/>
      <c r="L116" s="38"/>
      <c r="M116" s="38"/>
      <c r="N116" s="38"/>
      <c r="O116" s="38"/>
      <c r="P116" s="38"/>
      <c r="Q116" s="38"/>
      <c r="R116" s="81"/>
      <c r="S116" s="93"/>
      <c r="T116" s="108"/>
      <c r="U116" s="49" t="str">
        <f>B116</f>
        <v>Bracknell Forest</v>
      </c>
      <c r="V116" s="50" t="b">
        <f t="shared" ref="V116:V137" si="13">IF(U116=$V$2,H116)</f>
        <v>0</v>
      </c>
      <c r="W116" s="112"/>
      <c r="X116" s="114"/>
      <c r="Y116" s="114"/>
      <c r="Z116" s="65"/>
      <c r="AA116" s="65"/>
      <c r="AB116" s="65"/>
      <c r="AC116" s="65"/>
      <c r="AD116" s="65"/>
    </row>
    <row r="117" spans="1:30" ht="13.5" customHeight="1" x14ac:dyDescent="0.2">
      <c r="A117" s="79"/>
      <c r="B117" s="69" t="s">
        <v>22</v>
      </c>
      <c r="C117" s="67"/>
      <c r="D117" s="121">
        <v>2.7241208519068847</v>
      </c>
      <c r="E117" s="121">
        <v>3.8948393378773121</v>
      </c>
      <c r="F117" s="162">
        <f t="shared" ref="F117:F139" si="14">G85</f>
        <v>13.613013698630136</v>
      </c>
      <c r="G117" s="169"/>
      <c r="H117" s="165">
        <f t="shared" ref="H117:H139" si="15">(F117-D117)/D117</f>
        <v>3.9972135740971355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78"/>
      <c r="S117" s="92"/>
      <c r="T117" s="105"/>
      <c r="U117" s="49" t="str">
        <f t="shared" ref="U117:U137" si="16">B117</f>
        <v>Brighton &amp; Hove</v>
      </c>
      <c r="V117" s="50" t="b">
        <f t="shared" si="13"/>
        <v>0</v>
      </c>
      <c r="W117" s="112"/>
      <c r="X117" s="114"/>
      <c r="Y117" s="114"/>
    </row>
    <row r="118" spans="1:30" ht="13.5" customHeight="1" x14ac:dyDescent="0.2">
      <c r="A118" s="79"/>
      <c r="B118" s="69" t="s">
        <v>8</v>
      </c>
      <c r="C118" s="67"/>
      <c r="D118" s="121" t="s">
        <v>76</v>
      </c>
      <c r="E118" s="121">
        <v>28.428093645484953</v>
      </c>
      <c r="F118" s="162">
        <f t="shared" si="14"/>
        <v>18.263943440691278</v>
      </c>
      <c r="G118" s="169"/>
      <c r="H118" s="165" t="e">
        <f t="shared" si="15"/>
        <v>#VALUE!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78"/>
      <c r="S118" s="92"/>
      <c r="T118" s="105"/>
      <c r="U118" s="49" t="str">
        <f t="shared" si="16"/>
        <v>Buckinghamshire</v>
      </c>
      <c r="V118" s="50" t="b">
        <f t="shared" si="13"/>
        <v>0</v>
      </c>
      <c r="W118" s="112"/>
      <c r="X118" s="114"/>
      <c r="Y118" s="114"/>
      <c r="Z118" s="116"/>
    </row>
    <row r="119" spans="1:30" ht="13.5" customHeight="1" x14ac:dyDescent="0.2">
      <c r="A119" s="79"/>
      <c r="B119" s="69" t="s">
        <v>4</v>
      </c>
      <c r="C119" s="67"/>
      <c r="D119" s="121">
        <v>0.46791443850267378</v>
      </c>
      <c r="E119" s="163">
        <v>0.98425196850393704</v>
      </c>
      <c r="F119" s="162">
        <f t="shared" si="14"/>
        <v>0</v>
      </c>
      <c r="G119" s="169"/>
      <c r="H119" s="165">
        <f t="shared" si="15"/>
        <v>-1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78"/>
      <c r="S119" s="92"/>
      <c r="T119" s="105"/>
      <c r="U119" s="49" t="str">
        <f t="shared" si="16"/>
        <v>East Sussex</v>
      </c>
      <c r="V119" s="50" t="b">
        <f t="shared" si="13"/>
        <v>0</v>
      </c>
      <c r="W119" s="112"/>
      <c r="X119" s="114"/>
      <c r="Y119" s="114"/>
      <c r="Z119" s="106"/>
    </row>
    <row r="120" spans="1:30" ht="13.5" customHeight="1" x14ac:dyDescent="0.2">
      <c r="A120" s="79"/>
      <c r="B120" s="69" t="s">
        <v>6</v>
      </c>
      <c r="C120" s="67"/>
      <c r="D120" s="121">
        <v>6.7924528301886795</v>
      </c>
      <c r="E120" s="121">
        <v>6.3840653728294168</v>
      </c>
      <c r="F120" s="162">
        <f t="shared" si="14"/>
        <v>13.269402319357718</v>
      </c>
      <c r="G120" s="169"/>
      <c r="H120" s="165">
        <f t="shared" si="15"/>
        <v>0.95355089701655293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8"/>
      <c r="S120" s="92"/>
      <c r="T120" s="105"/>
      <c r="U120" s="49" t="str">
        <f t="shared" si="16"/>
        <v>Hampshire</v>
      </c>
      <c r="V120" s="50" t="b">
        <f t="shared" si="13"/>
        <v>0</v>
      </c>
      <c r="W120" s="112"/>
      <c r="X120" s="114"/>
      <c r="Y120" s="114"/>
    </row>
    <row r="121" spans="1:30" ht="13.5" customHeight="1" x14ac:dyDescent="0.2">
      <c r="A121" s="79"/>
      <c r="B121" s="69" t="s">
        <v>1</v>
      </c>
      <c r="C121" s="67"/>
      <c r="D121" s="121">
        <v>30.848329048843187</v>
      </c>
      <c r="E121" s="121">
        <v>11.251758087201127</v>
      </c>
      <c r="F121" s="162">
        <f t="shared" si="14"/>
        <v>7.5</v>
      </c>
      <c r="G121" s="169"/>
      <c r="H121" s="165">
        <f t="shared" si="15"/>
        <v>-0.75687499999999996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8"/>
      <c r="S121" s="92"/>
      <c r="T121" s="105"/>
      <c r="U121" s="49" t="str">
        <f t="shared" si="16"/>
        <v>Isle of Wight</v>
      </c>
      <c r="V121" s="50" t="b">
        <f t="shared" si="13"/>
        <v>0</v>
      </c>
      <c r="W121" s="112"/>
      <c r="X121" s="114"/>
      <c r="Y121" s="114"/>
    </row>
    <row r="122" spans="1:30" ht="13.5" customHeight="1" x14ac:dyDescent="0.2">
      <c r="A122" s="79"/>
      <c r="B122" s="69" t="s">
        <v>9</v>
      </c>
      <c r="C122" s="67"/>
      <c r="D122" s="121">
        <v>15.723370429252784</v>
      </c>
      <c r="E122" s="121">
        <v>16.163069544364507</v>
      </c>
      <c r="F122" s="162">
        <f t="shared" si="14"/>
        <v>14.979287489643745</v>
      </c>
      <c r="G122" s="169"/>
      <c r="H122" s="165">
        <f t="shared" si="15"/>
        <v>-4.7323374015579879E-2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8"/>
      <c r="S122" s="92"/>
      <c r="T122" s="105"/>
      <c r="U122" s="49" t="str">
        <f t="shared" si="16"/>
        <v>Kent</v>
      </c>
      <c r="V122" s="50" t="b">
        <f t="shared" si="13"/>
        <v>0</v>
      </c>
      <c r="W122" s="112"/>
      <c r="X122" s="114"/>
      <c r="Y122" s="114"/>
    </row>
    <row r="123" spans="1:30" s="65" customFormat="1" ht="13.5" customHeight="1" x14ac:dyDescent="0.2">
      <c r="A123" s="79"/>
      <c r="B123" s="69" t="s">
        <v>2</v>
      </c>
      <c r="C123" s="67"/>
      <c r="D123" s="121">
        <v>35.690607734806626</v>
      </c>
      <c r="E123" s="121">
        <v>41.580432737535276</v>
      </c>
      <c r="F123" s="162">
        <f t="shared" si="14"/>
        <v>35.742971887550198</v>
      </c>
      <c r="G123" s="169"/>
      <c r="H123" s="165">
        <f t="shared" si="15"/>
        <v>1.4671689855396948E-3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8"/>
      <c r="S123" s="92"/>
      <c r="T123" s="105"/>
      <c r="U123" s="49" t="str">
        <f t="shared" si="16"/>
        <v>Medway</v>
      </c>
      <c r="V123" s="50" t="b">
        <f t="shared" si="13"/>
        <v>0</v>
      </c>
      <c r="W123" s="112"/>
      <c r="X123" s="114"/>
      <c r="Y123" s="114"/>
    </row>
    <row r="124" spans="1:30" s="65" customFormat="1" ht="13.5" customHeight="1" x14ac:dyDescent="0.2">
      <c r="A124" s="79"/>
      <c r="B124" s="69" t="s">
        <v>10</v>
      </c>
      <c r="C124" s="67"/>
      <c r="D124" s="121">
        <v>7.6206604572396284</v>
      </c>
      <c r="E124" s="121">
        <v>12.345679012345681</v>
      </c>
      <c r="F124" s="162">
        <f t="shared" si="14"/>
        <v>11.07011070110701</v>
      </c>
      <c r="G124" s="169"/>
      <c r="H124" s="165">
        <f t="shared" si="15"/>
        <v>0.45264452644526421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8"/>
      <c r="S124" s="92"/>
      <c r="T124" s="105"/>
      <c r="U124" s="49" t="str">
        <f t="shared" si="16"/>
        <v>Milton Keynes</v>
      </c>
      <c r="V124" s="50" t="b">
        <f t="shared" si="13"/>
        <v>0</v>
      </c>
      <c r="W124" s="112"/>
      <c r="X124" s="114"/>
      <c r="Y124" s="114"/>
    </row>
    <row r="125" spans="1:30" s="65" customFormat="1" ht="13.5" customHeight="1" x14ac:dyDescent="0.2">
      <c r="A125" s="79"/>
      <c r="B125" s="69" t="s">
        <v>11</v>
      </c>
      <c r="C125" s="67"/>
      <c r="D125" s="121">
        <v>0</v>
      </c>
      <c r="E125" s="121">
        <v>8.2361015785861369</v>
      </c>
      <c r="F125" s="162">
        <f t="shared" si="14"/>
        <v>10.98556183301946</v>
      </c>
      <c r="G125" s="169"/>
      <c r="H125" s="165" t="e">
        <f t="shared" si="15"/>
        <v>#DIV/0!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8"/>
      <c r="S125" s="92"/>
      <c r="T125" s="105"/>
      <c r="U125" s="49" t="str">
        <f t="shared" si="16"/>
        <v>Oxfordshire</v>
      </c>
      <c r="V125" s="50" t="b">
        <f t="shared" si="13"/>
        <v>0</v>
      </c>
      <c r="W125" s="112"/>
      <c r="X125" s="114"/>
      <c r="Y125" s="114"/>
    </row>
    <row r="126" spans="1:30" s="65" customFormat="1" ht="13.5" customHeight="1" x14ac:dyDescent="0.2">
      <c r="A126" s="79"/>
      <c r="B126" s="69" t="s">
        <v>12</v>
      </c>
      <c r="C126" s="67"/>
      <c r="D126" s="121" t="s">
        <v>76</v>
      </c>
      <c r="E126" s="121">
        <v>7.8353253652058434</v>
      </c>
      <c r="F126" s="162" t="e">
        <f t="shared" si="14"/>
        <v>#VALUE!</v>
      </c>
      <c r="G126" s="169"/>
      <c r="H126" s="165" t="e">
        <f t="shared" si="15"/>
        <v>#VALUE!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8"/>
      <c r="S126" s="92"/>
      <c r="T126" s="105"/>
      <c r="U126" s="49" t="str">
        <f t="shared" si="16"/>
        <v>Portsmouth</v>
      </c>
      <c r="V126" s="50" t="b">
        <f t="shared" si="13"/>
        <v>0</v>
      </c>
      <c r="W126" s="112"/>
      <c r="X126" s="114"/>
      <c r="Y126" s="114"/>
    </row>
    <row r="127" spans="1:30" s="65" customFormat="1" ht="13.5" customHeight="1" x14ac:dyDescent="0.2">
      <c r="A127" s="79"/>
      <c r="B127" s="69" t="s">
        <v>3</v>
      </c>
      <c r="C127" s="67"/>
      <c r="D127" s="121">
        <v>7.8156312625250495</v>
      </c>
      <c r="E127" s="121">
        <v>27.446300715990457</v>
      </c>
      <c r="F127" s="162">
        <f t="shared" si="14"/>
        <v>28.323262839879153</v>
      </c>
      <c r="G127" s="169"/>
      <c r="H127" s="165">
        <f t="shared" si="15"/>
        <v>2.6239251684871023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8"/>
      <c r="S127" s="92"/>
      <c r="T127" s="105"/>
      <c r="U127" s="49" t="str">
        <f t="shared" si="16"/>
        <v>Reading</v>
      </c>
      <c r="V127" s="50" t="b">
        <f t="shared" si="13"/>
        <v>0</v>
      </c>
      <c r="W127" s="112"/>
      <c r="X127" s="114"/>
      <c r="Y127" s="114"/>
    </row>
    <row r="128" spans="1:30" s="65" customFormat="1" ht="13.5" customHeight="1" x14ac:dyDescent="0.2">
      <c r="A128" s="79"/>
      <c r="B128" s="69" t="s">
        <v>13</v>
      </c>
      <c r="C128" s="67"/>
      <c r="D128" s="121">
        <v>51.212938005390832</v>
      </c>
      <c r="E128" s="121">
        <v>45.626690712353465</v>
      </c>
      <c r="F128" s="162">
        <f t="shared" si="14"/>
        <v>41.127189642041124</v>
      </c>
      <c r="G128" s="169"/>
      <c r="H128" s="165">
        <f t="shared" si="15"/>
        <v>-0.19693750751593378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8"/>
      <c r="S128" s="92"/>
      <c r="T128" s="105"/>
      <c r="U128" s="49" t="str">
        <f t="shared" si="16"/>
        <v>Slough</v>
      </c>
      <c r="V128" s="50" t="b">
        <f t="shared" si="13"/>
        <v>0</v>
      </c>
      <c r="W128" s="112"/>
      <c r="X128" s="114"/>
      <c r="Y128" s="114"/>
    </row>
    <row r="129" spans="1:27" s="65" customFormat="1" ht="13.5" customHeight="1" x14ac:dyDescent="0.2">
      <c r="A129" s="79"/>
      <c r="B129" s="69" t="s">
        <v>28</v>
      </c>
      <c r="C129" s="67"/>
      <c r="D129" s="121">
        <v>13.802197802197803</v>
      </c>
      <c r="E129" s="121">
        <v>24.319935038570847</v>
      </c>
      <c r="F129" s="162">
        <f t="shared" si="14"/>
        <v>31.332408049965306</v>
      </c>
      <c r="G129" s="169"/>
      <c r="H129" s="165">
        <f t="shared" si="15"/>
        <v>1.2701028125372951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8"/>
      <c r="S129" s="92"/>
      <c r="T129" s="105"/>
      <c r="U129" s="49" t="str">
        <f t="shared" si="16"/>
        <v>Somerset</v>
      </c>
      <c r="V129" s="50" t="b">
        <f t="shared" si="13"/>
        <v>0</v>
      </c>
      <c r="W129" s="112"/>
      <c r="X129" s="114"/>
      <c r="Y129" s="114"/>
    </row>
    <row r="130" spans="1:27" s="65" customFormat="1" ht="13.5" customHeight="1" x14ac:dyDescent="0.2">
      <c r="A130" s="79"/>
      <c r="B130" s="69" t="s">
        <v>14</v>
      </c>
      <c r="C130" s="67"/>
      <c r="D130" s="121">
        <v>11.827956989247312</v>
      </c>
      <c r="E130" s="121">
        <v>17.33931240657698</v>
      </c>
      <c r="F130" s="162">
        <f t="shared" si="14"/>
        <v>26.696428571428569</v>
      </c>
      <c r="G130" s="170"/>
      <c r="H130" s="165">
        <f t="shared" si="15"/>
        <v>1.2570616883116881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8"/>
      <c r="S130" s="92"/>
      <c r="T130" s="105"/>
      <c r="U130" s="49" t="str">
        <f t="shared" si="16"/>
        <v>Southampton</v>
      </c>
      <c r="V130" s="50" t="b">
        <f t="shared" si="13"/>
        <v>0</v>
      </c>
      <c r="W130" s="112"/>
      <c r="X130" s="114"/>
      <c r="Y130" s="114"/>
    </row>
    <row r="131" spans="1:27" s="65" customFormat="1" ht="13.5" customHeight="1" x14ac:dyDescent="0.2">
      <c r="A131" s="79"/>
      <c r="B131" s="69" t="s">
        <v>7</v>
      </c>
      <c r="C131" s="67"/>
      <c r="D131" s="121">
        <v>10.952970297029703</v>
      </c>
      <c r="E131" s="121">
        <v>11.460674157303369</v>
      </c>
      <c r="F131" s="162">
        <f t="shared" si="14"/>
        <v>16.418480336006112</v>
      </c>
      <c r="G131" s="170"/>
      <c r="H131" s="165">
        <f t="shared" si="15"/>
        <v>0.49899797869976714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8"/>
      <c r="S131" s="92"/>
      <c r="T131" s="105"/>
      <c r="U131" s="49" t="str">
        <f t="shared" si="16"/>
        <v>Surrey</v>
      </c>
      <c r="V131" s="50" t="b">
        <f t="shared" si="13"/>
        <v>0</v>
      </c>
      <c r="W131" s="112"/>
      <c r="X131" s="114"/>
      <c r="Y131" s="114"/>
    </row>
    <row r="132" spans="1:27" s="65" customFormat="1" ht="13.5" customHeight="1" x14ac:dyDescent="0.2">
      <c r="A132" s="137"/>
      <c r="B132" s="69" t="s">
        <v>52</v>
      </c>
      <c r="C132" s="67"/>
      <c r="D132" s="121">
        <v>6.1728395061728394</v>
      </c>
      <c r="E132" s="121">
        <v>7.0240295748613679</v>
      </c>
      <c r="F132" s="162">
        <f t="shared" si="14"/>
        <v>29.086722947045274</v>
      </c>
      <c r="G132" s="170"/>
      <c r="H132" s="165">
        <f t="shared" si="15"/>
        <v>3.7120491174213348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8"/>
      <c r="S132" s="92"/>
      <c r="T132" s="105"/>
      <c r="U132" s="49" t="str">
        <f t="shared" si="16"/>
        <v>Swindon</v>
      </c>
      <c r="V132" s="50" t="b">
        <f t="shared" si="13"/>
        <v>0</v>
      </c>
      <c r="W132" s="112"/>
      <c r="X132" s="114"/>
      <c r="Y132" s="114"/>
    </row>
    <row r="133" spans="1:27" s="65" customFormat="1" ht="13.5" customHeight="1" x14ac:dyDescent="0.2">
      <c r="A133" s="79"/>
      <c r="B133" s="69" t="s">
        <v>15</v>
      </c>
      <c r="C133" s="67"/>
      <c r="D133" s="121">
        <v>19.034852546916891</v>
      </c>
      <c r="E133" s="163">
        <v>33.089133089133085</v>
      </c>
      <c r="F133" s="162">
        <f t="shared" si="14"/>
        <v>26.422764227642276</v>
      </c>
      <c r="G133" s="170"/>
      <c r="H133" s="165">
        <f t="shared" si="15"/>
        <v>0.38812550097331949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8"/>
      <c r="S133" s="92"/>
      <c r="T133" s="105"/>
      <c r="U133" s="49" t="str">
        <f t="shared" si="16"/>
        <v>West Berkshire</v>
      </c>
      <c r="V133" s="50" t="b">
        <f t="shared" si="13"/>
        <v>0</v>
      </c>
      <c r="W133" s="112"/>
      <c r="X133" s="114"/>
      <c r="Y133" s="114"/>
    </row>
    <row r="134" spans="1:27" s="65" customFormat="1" ht="13.5" customHeight="1" x14ac:dyDescent="0.2">
      <c r="A134" s="79"/>
      <c r="B134" s="69" t="s">
        <v>5</v>
      </c>
      <c r="C134" s="67"/>
      <c r="D134" s="121">
        <v>7.3260073260073266</v>
      </c>
      <c r="E134" s="163">
        <v>12.195796460176991</v>
      </c>
      <c r="F134" s="162">
        <f t="shared" si="14"/>
        <v>17.385563380281692</v>
      </c>
      <c r="G134" s="170"/>
      <c r="H134" s="165">
        <f t="shared" si="15"/>
        <v>1.3731294014084507</v>
      </c>
      <c r="I134" s="38"/>
      <c r="J134" s="41"/>
      <c r="K134" s="41"/>
      <c r="L134" s="41"/>
      <c r="M134" s="38"/>
      <c r="N134" s="38"/>
      <c r="O134" s="38"/>
      <c r="P134" s="38"/>
      <c r="Q134" s="38"/>
      <c r="R134" s="78"/>
      <c r="S134" s="92"/>
      <c r="T134" s="105"/>
      <c r="U134" s="49" t="str">
        <f t="shared" si="16"/>
        <v>West Sussex</v>
      </c>
      <c r="V134" s="50" t="b">
        <f t="shared" si="13"/>
        <v>0</v>
      </c>
      <c r="W134" s="112"/>
      <c r="X134" s="114"/>
      <c r="Y134" s="114"/>
    </row>
    <row r="135" spans="1:27" s="65" customFormat="1" ht="13.5" customHeight="1" x14ac:dyDescent="0.2">
      <c r="A135" s="79"/>
      <c r="B135" s="69" t="s">
        <v>21</v>
      </c>
      <c r="C135" s="67"/>
      <c r="D135" s="163">
        <v>25.6</v>
      </c>
      <c r="E135" s="121">
        <v>31.446540880503143</v>
      </c>
      <c r="F135" s="162">
        <f t="shared" si="14"/>
        <v>16.845329249617151</v>
      </c>
      <c r="G135" s="170"/>
      <c r="H135" s="165">
        <f t="shared" si="15"/>
        <v>-0.34197932618683008</v>
      </c>
      <c r="I135" s="38"/>
      <c r="J135" s="41"/>
      <c r="K135" s="41"/>
      <c r="L135" s="41"/>
      <c r="M135" s="38"/>
      <c r="N135" s="38"/>
      <c r="O135" s="38"/>
      <c r="P135" s="38"/>
      <c r="Q135" s="38"/>
      <c r="R135" s="78"/>
      <c r="S135" s="92"/>
      <c r="T135" s="105"/>
      <c r="U135" s="49" t="str">
        <f t="shared" si="16"/>
        <v>Windsor &amp; Maidenhead</v>
      </c>
      <c r="V135" s="50" t="b">
        <f t="shared" si="13"/>
        <v>0</v>
      </c>
      <c r="W135" s="112"/>
      <c r="X135" s="114"/>
      <c r="Y135" s="114"/>
    </row>
    <row r="136" spans="1:27" s="65" customFormat="1" ht="13.5" customHeight="1" x14ac:dyDescent="0.2">
      <c r="A136" s="79"/>
      <c r="B136" s="69" t="s">
        <v>16</v>
      </c>
      <c r="C136" s="67"/>
      <c r="D136" s="163">
        <v>29.411764705882355</v>
      </c>
      <c r="E136" s="121">
        <v>24.464831804281342</v>
      </c>
      <c r="F136" s="162">
        <f t="shared" si="14"/>
        <v>22.788203753351208</v>
      </c>
      <c r="G136" s="170"/>
      <c r="H136" s="165">
        <f t="shared" si="15"/>
        <v>-0.22520107238605896</v>
      </c>
      <c r="I136" s="38"/>
      <c r="J136" s="41"/>
      <c r="K136" s="41"/>
      <c r="L136" s="41"/>
      <c r="M136" s="38"/>
      <c r="N136" s="38"/>
      <c r="O136" s="38"/>
      <c r="P136" s="38"/>
      <c r="Q136" s="38"/>
      <c r="R136" s="78"/>
      <c r="S136" s="92"/>
      <c r="T136" s="105"/>
      <c r="U136" s="49" t="str">
        <f t="shared" si="16"/>
        <v>Wokingham</v>
      </c>
      <c r="V136" s="50" t="b">
        <f t="shared" si="13"/>
        <v>0</v>
      </c>
    </row>
    <row r="137" spans="1:27" s="65" customFormat="1" ht="13.5" customHeight="1" x14ac:dyDescent="0.2">
      <c r="A137" s="79"/>
      <c r="B137" s="88" t="s">
        <v>23</v>
      </c>
      <c r="C137" s="67"/>
      <c r="D137" s="211">
        <v>12.078651685393259</v>
      </c>
      <c r="E137" s="211">
        <v>15.482233502538071</v>
      </c>
      <c r="F137" s="208">
        <f t="shared" si="14"/>
        <v>16.519823788546255</v>
      </c>
      <c r="G137" s="170"/>
      <c r="H137" s="166">
        <f t="shared" si="15"/>
        <v>0.36768773691220147</v>
      </c>
      <c r="I137" s="38"/>
      <c r="J137" s="41"/>
      <c r="K137" s="41"/>
      <c r="L137" s="41"/>
      <c r="M137" s="38"/>
      <c r="N137" s="38"/>
      <c r="O137" s="38"/>
      <c r="P137" s="38"/>
      <c r="Q137" s="38"/>
      <c r="R137" s="78"/>
      <c r="S137" s="92"/>
      <c r="T137" s="105"/>
      <c r="U137" s="49" t="str">
        <f t="shared" si="16"/>
        <v>South East</v>
      </c>
      <c r="V137" s="50" t="b">
        <f t="shared" si="13"/>
        <v>0</v>
      </c>
    </row>
    <row r="138" spans="1:27" s="65" customFormat="1" ht="13.5" customHeight="1" x14ac:dyDescent="0.2">
      <c r="A138" s="137"/>
      <c r="B138" s="193" t="s">
        <v>54</v>
      </c>
      <c r="C138" s="67"/>
      <c r="D138" s="212">
        <v>8.2969432314410483</v>
      </c>
      <c r="E138" s="212">
        <v>11.742424242424242</v>
      </c>
      <c r="F138" s="209">
        <f t="shared" si="14"/>
        <v>15.331010452961671</v>
      </c>
      <c r="G138" s="170"/>
      <c r="H138" s="197">
        <f t="shared" si="15"/>
        <v>0.84779020722538023</v>
      </c>
      <c r="I138" s="38"/>
      <c r="J138" s="41"/>
      <c r="K138" s="41"/>
      <c r="L138" s="41"/>
      <c r="M138" s="38"/>
      <c r="N138" s="38"/>
      <c r="O138" s="38"/>
      <c r="P138" s="38"/>
      <c r="Q138" s="38"/>
      <c r="R138" s="78"/>
      <c r="S138" s="92"/>
      <c r="T138" s="105"/>
      <c r="U138" s="49" t="str">
        <f t="shared" ref="U138:U139" si="17">B138</f>
        <v>South West</v>
      </c>
      <c r="V138" s="50" t="b">
        <f t="shared" ref="V138:V139" si="18">IF(U138=$V$2,H138)</f>
        <v>0</v>
      </c>
    </row>
    <row r="139" spans="1:27" s="65" customFormat="1" ht="13.5" customHeight="1" x14ac:dyDescent="0.2">
      <c r="A139" s="79"/>
      <c r="B139" s="147" t="s">
        <v>42</v>
      </c>
      <c r="C139" s="58"/>
      <c r="D139" s="213">
        <v>12.42354740061162</v>
      </c>
      <c r="E139" s="213">
        <v>14.898029726927064</v>
      </c>
      <c r="F139" s="210">
        <f t="shared" si="14"/>
        <v>15.497448979591837</v>
      </c>
      <c r="G139" s="170"/>
      <c r="H139" s="167">
        <f t="shared" si="15"/>
        <v>0.24742543171114617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78"/>
      <c r="S139" s="92"/>
      <c r="T139" s="105"/>
      <c r="U139" s="49" t="str">
        <f t="shared" si="17"/>
        <v>England</v>
      </c>
      <c r="V139" s="50" t="b">
        <f t="shared" si="18"/>
        <v>0</v>
      </c>
    </row>
    <row r="140" spans="1:27" s="65" customFormat="1" ht="19.5" customHeight="1" x14ac:dyDescent="0.2">
      <c r="A140" s="137"/>
      <c r="B140" s="59"/>
      <c r="C140" s="59"/>
      <c r="D140" s="55"/>
      <c r="E140" s="55"/>
      <c r="F140" s="55"/>
      <c r="G140" s="55"/>
      <c r="H140" s="55"/>
      <c r="I140" s="38"/>
      <c r="J140" s="38"/>
      <c r="K140" s="38"/>
      <c r="L140" s="38"/>
      <c r="M140" s="38"/>
      <c r="N140" s="38"/>
      <c r="O140" s="38"/>
      <c r="P140" s="38"/>
      <c r="Q140" s="38"/>
      <c r="R140" s="78"/>
      <c r="S140" s="92"/>
      <c r="T140" s="105"/>
      <c r="AA140" s="117"/>
    </row>
    <row r="141" spans="1:27" s="65" customFormat="1" ht="19.5" customHeight="1" x14ac:dyDescent="0.2">
      <c r="A141" s="137"/>
      <c r="B141" s="59"/>
      <c r="C141" s="59"/>
      <c r="D141" s="55"/>
      <c r="E141" s="55"/>
      <c r="F141" s="55"/>
      <c r="G141" s="55"/>
      <c r="H141" s="55"/>
      <c r="I141" s="38"/>
      <c r="J141" s="38"/>
      <c r="K141" s="38"/>
      <c r="L141" s="38"/>
      <c r="M141" s="38"/>
      <c r="N141" s="38"/>
      <c r="O141" s="38"/>
      <c r="P141" s="38"/>
      <c r="Q141" s="38"/>
      <c r="R141" s="78"/>
      <c r="S141" s="92"/>
      <c r="T141" s="105"/>
      <c r="AA141" s="117"/>
    </row>
    <row r="142" spans="1:27" s="65" customFormat="1" ht="19.5" customHeight="1" x14ac:dyDescent="0.2">
      <c r="A142" s="137"/>
      <c r="B142" s="59"/>
      <c r="C142" s="59"/>
      <c r="D142" s="55"/>
      <c r="E142" s="55"/>
      <c r="F142" s="55"/>
      <c r="G142" s="55"/>
      <c r="H142" s="55"/>
      <c r="I142" s="38"/>
      <c r="J142" s="38"/>
      <c r="K142" s="38"/>
      <c r="L142" s="38"/>
      <c r="M142" s="38"/>
      <c r="N142" s="38"/>
      <c r="O142" s="38"/>
      <c r="P142" s="38"/>
      <c r="Q142" s="38"/>
      <c r="R142" s="78"/>
      <c r="S142" s="92"/>
      <c r="T142" s="105"/>
      <c r="AA142" s="117"/>
    </row>
    <row r="143" spans="1:27" s="65" customFormat="1" ht="9.75" customHeight="1" x14ac:dyDescent="0.2">
      <c r="A143" s="137"/>
      <c r="B143" s="59"/>
      <c r="C143" s="59"/>
      <c r="D143" s="55"/>
      <c r="E143" s="55"/>
      <c r="F143" s="55"/>
      <c r="G143" s="55"/>
      <c r="H143" s="55"/>
      <c r="I143" s="38"/>
      <c r="J143" s="38"/>
      <c r="K143" s="38"/>
      <c r="L143" s="38"/>
      <c r="M143" s="38"/>
      <c r="N143" s="38"/>
      <c r="O143" s="38"/>
      <c r="P143" s="38"/>
      <c r="Q143" s="38"/>
      <c r="R143" s="78"/>
      <c r="S143" s="92"/>
      <c r="T143" s="105"/>
      <c r="AA143" s="117"/>
    </row>
    <row r="144" spans="1:27" s="65" customFormat="1" ht="12" customHeight="1" x14ac:dyDescent="0.2">
      <c r="A144" s="79"/>
      <c r="B144" s="59"/>
      <c r="C144" s="59"/>
      <c r="D144" s="55"/>
      <c r="E144" s="55"/>
      <c r="F144" s="55"/>
      <c r="G144" s="55"/>
      <c r="H144" s="55"/>
      <c r="I144" s="38"/>
      <c r="J144" s="38"/>
      <c r="K144" s="38"/>
      <c r="L144" s="38"/>
      <c r="M144" s="38"/>
      <c r="N144" s="38"/>
      <c r="O144" s="38"/>
      <c r="P144" s="38"/>
      <c r="Q144" s="38"/>
      <c r="R144" s="78"/>
      <c r="S144" s="92"/>
      <c r="T144" s="105"/>
      <c r="AA144" s="117"/>
    </row>
    <row r="145" spans="1:30" s="65" customFormat="1" ht="11.25" customHeight="1" x14ac:dyDescent="0.2">
      <c r="A145" s="137"/>
      <c r="B145" s="59"/>
      <c r="C145" s="59"/>
      <c r="D145" s="55"/>
      <c r="E145" s="55"/>
      <c r="F145" s="55"/>
      <c r="G145" s="55"/>
      <c r="H145" s="55"/>
      <c r="I145" s="38"/>
      <c r="J145" s="38"/>
      <c r="K145" s="38"/>
      <c r="L145" s="38"/>
      <c r="M145" s="38"/>
      <c r="N145" s="38"/>
      <c r="O145" s="38"/>
      <c r="P145" s="38"/>
      <c r="Q145" s="38"/>
      <c r="R145" s="78"/>
      <c r="S145" s="92"/>
      <c r="T145" s="105"/>
      <c r="AA145" s="117"/>
    </row>
    <row r="146" spans="1:30" s="65" customFormat="1" ht="7.5" customHeight="1" x14ac:dyDescent="0.2">
      <c r="A146" s="79"/>
      <c r="B146" s="44"/>
      <c r="C146" s="44"/>
      <c r="D146" s="43"/>
      <c r="E146" s="43"/>
      <c r="F146" s="43"/>
      <c r="G146" s="43"/>
      <c r="H146" s="43"/>
      <c r="I146" s="45"/>
      <c r="J146" s="45"/>
      <c r="K146" s="45"/>
      <c r="L146" s="45"/>
      <c r="M146" s="45"/>
      <c r="N146" s="45"/>
      <c r="O146" s="45"/>
      <c r="P146" s="45"/>
      <c r="Q146" s="46"/>
      <c r="R146" s="78"/>
      <c r="S146" s="92"/>
      <c r="T146" s="105"/>
    </row>
    <row r="147" spans="1:30" s="65" customFormat="1" ht="15" customHeight="1" x14ac:dyDescent="0.2">
      <c r="A147" s="334"/>
      <c r="B147" s="335"/>
      <c r="C147" s="335"/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35"/>
      <c r="P147" s="335"/>
      <c r="Q147" s="335"/>
      <c r="R147" s="336"/>
      <c r="S147" s="92"/>
      <c r="T147" s="105"/>
    </row>
    <row r="148" spans="1:30" s="65" customFormat="1" ht="11.25" customHeight="1" x14ac:dyDescent="0.2">
      <c r="A148" s="337"/>
      <c r="B148" s="338"/>
      <c r="C148" s="338"/>
      <c r="D148" s="346"/>
      <c r="E148" s="338"/>
      <c r="F148" s="338"/>
      <c r="G148" s="338"/>
      <c r="H148" s="338"/>
      <c r="I148" s="338"/>
      <c r="J148" s="338"/>
      <c r="K148" s="338"/>
      <c r="L148" s="338"/>
      <c r="M148" s="338"/>
      <c r="N148" s="338"/>
      <c r="O148" s="338"/>
      <c r="P148" s="338"/>
      <c r="Q148" s="338"/>
      <c r="R148" s="339"/>
      <c r="S148" s="92"/>
      <c r="T148" s="105"/>
    </row>
    <row r="149" spans="1:30" s="65" customFormat="1" ht="11.25" customHeight="1" x14ac:dyDescent="0.2">
      <c r="A149" s="97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92"/>
      <c r="T149" s="105"/>
      <c r="AB149" s="66"/>
    </row>
    <row r="150" spans="1:30" s="65" customFormat="1" ht="11.25" customHeight="1" x14ac:dyDescent="0.2">
      <c r="A150" s="9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92"/>
      <c r="T150" s="105"/>
      <c r="AB150" s="66"/>
    </row>
    <row r="151" spans="1:30" s="65" customFormat="1" ht="11.25" customHeight="1" x14ac:dyDescent="0.2">
      <c r="A151" s="98"/>
      <c r="B151" s="343" t="s">
        <v>25</v>
      </c>
      <c r="C151" s="300"/>
      <c r="D151" s="260"/>
      <c r="E151" s="260"/>
      <c r="F151" s="260"/>
      <c r="G151" s="55"/>
      <c r="H151" s="55"/>
      <c r="I151" s="55"/>
      <c r="J151" s="38"/>
      <c r="K151" s="38"/>
      <c r="L151" s="38"/>
      <c r="M151" s="38"/>
      <c r="N151" s="38"/>
      <c r="O151" s="38"/>
      <c r="P151" s="38"/>
      <c r="Q151" s="38"/>
      <c r="R151" s="38"/>
      <c r="S151" s="92"/>
      <c r="T151" s="105"/>
      <c r="AB151" s="66"/>
    </row>
    <row r="152" spans="1:30" s="65" customFormat="1" ht="11.25" customHeight="1" x14ac:dyDescent="0.2">
      <c r="A152" s="98"/>
      <c r="B152" s="344"/>
      <c r="C152" s="301"/>
      <c r="D152" s="55"/>
      <c r="E152" s="55"/>
      <c r="F152" s="55"/>
      <c r="G152" s="55"/>
      <c r="H152" s="55"/>
      <c r="I152" s="55"/>
      <c r="J152" s="38"/>
      <c r="K152" s="38"/>
      <c r="L152" s="38"/>
      <c r="M152" s="38"/>
      <c r="N152" s="38"/>
      <c r="O152" s="38"/>
      <c r="P152" s="38"/>
      <c r="Q152" s="38"/>
      <c r="R152" s="38"/>
      <c r="S152" s="92"/>
      <c r="T152" s="105"/>
      <c r="AB152" s="66"/>
    </row>
    <row r="153" spans="1:30" s="65" customFormat="1" ht="11.25" customHeight="1" x14ac:dyDescent="0.2">
      <c r="A153" s="98"/>
      <c r="B153" s="345" t="s">
        <v>36</v>
      </c>
      <c r="C153" s="345"/>
      <c r="D153" s="345"/>
      <c r="E153" s="345"/>
      <c r="F153" s="297"/>
      <c r="G153" s="297"/>
      <c r="H153" s="55"/>
      <c r="I153" s="55"/>
      <c r="J153" s="38"/>
      <c r="K153" s="38"/>
      <c r="L153" s="38"/>
      <c r="M153" s="38"/>
      <c r="N153" s="38"/>
      <c r="O153" s="38"/>
      <c r="P153" s="38"/>
      <c r="Q153" s="38"/>
      <c r="R153" s="38"/>
      <c r="S153" s="92"/>
      <c r="T153" s="105"/>
      <c r="AB153" s="66"/>
    </row>
    <row r="154" spans="1:30" s="65" customFormat="1" ht="11.25" customHeight="1" x14ac:dyDescent="0.2">
      <c r="A154" s="98"/>
      <c r="B154" s="345"/>
      <c r="C154" s="345"/>
      <c r="D154" s="345"/>
      <c r="E154" s="345"/>
      <c r="F154" s="297"/>
      <c r="G154" s="297"/>
      <c r="H154" s="55"/>
      <c r="I154" s="55"/>
      <c r="J154" s="38"/>
      <c r="K154" s="38"/>
      <c r="L154" s="38"/>
      <c r="M154" s="38"/>
      <c r="N154" s="38"/>
      <c r="O154" s="38"/>
      <c r="P154" s="38"/>
      <c r="Q154" s="38"/>
      <c r="R154" s="38"/>
      <c r="S154" s="92"/>
      <c r="T154" s="105"/>
      <c r="AB154" s="66"/>
    </row>
    <row r="155" spans="1:30" s="63" customFormat="1" ht="11.25" customHeight="1" x14ac:dyDescent="0.2">
      <c r="A155" s="98"/>
      <c r="B155" s="345" t="s">
        <v>37</v>
      </c>
      <c r="C155" s="345"/>
      <c r="D155" s="345"/>
      <c r="E155" s="345"/>
      <c r="F155" s="297"/>
      <c r="G155" s="297"/>
      <c r="H155" s="260"/>
      <c r="I155" s="260"/>
      <c r="J155" s="41"/>
      <c r="K155" s="41"/>
      <c r="L155" s="41"/>
      <c r="M155" s="41"/>
      <c r="N155" s="41"/>
      <c r="O155" s="41"/>
      <c r="P155" s="41"/>
      <c r="Q155" s="41"/>
      <c r="R155" s="41"/>
      <c r="S155" s="95"/>
      <c r="T155" s="160"/>
      <c r="U155" s="65"/>
      <c r="V155" s="65"/>
      <c r="W155" s="65"/>
      <c r="X155" s="65"/>
      <c r="Y155" s="65"/>
      <c r="Z155" s="65"/>
      <c r="AA155" s="65"/>
      <c r="AB155" s="66"/>
      <c r="AC155" s="65"/>
      <c r="AD155" s="65"/>
    </row>
    <row r="156" spans="1:30" ht="11.25" customHeight="1" x14ac:dyDescent="0.2">
      <c r="A156" s="98"/>
      <c r="B156" s="345"/>
      <c r="C156" s="345"/>
      <c r="D156" s="345"/>
      <c r="E156" s="345"/>
      <c r="F156" s="297"/>
      <c r="G156" s="297"/>
      <c r="H156" s="55"/>
      <c r="I156" s="55"/>
      <c r="J156" s="38"/>
      <c r="K156" s="38"/>
      <c r="L156" s="38"/>
      <c r="M156" s="38"/>
      <c r="N156" s="38"/>
      <c r="O156" s="38"/>
      <c r="P156" s="38"/>
      <c r="Q156" s="38"/>
      <c r="R156" s="38"/>
      <c r="S156" s="92"/>
      <c r="T156" s="105"/>
      <c r="AB156" s="66"/>
    </row>
    <row r="157" spans="1:30" ht="11.25" customHeight="1" x14ac:dyDescent="0.2">
      <c r="A157" s="98"/>
      <c r="B157" s="345" t="s">
        <v>38</v>
      </c>
      <c r="C157" s="345"/>
      <c r="D157" s="345"/>
      <c r="E157" s="345"/>
      <c r="F157" s="297"/>
      <c r="G157" s="297"/>
      <c r="H157" s="55"/>
      <c r="I157" s="55"/>
      <c r="J157" s="38"/>
      <c r="K157" s="38"/>
      <c r="L157" s="38"/>
      <c r="M157" s="38"/>
      <c r="N157" s="38"/>
      <c r="O157" s="38"/>
      <c r="P157" s="38"/>
      <c r="Q157" s="38"/>
      <c r="R157" s="38"/>
      <c r="S157" s="92"/>
      <c r="T157" s="105"/>
      <c r="AB157" s="66"/>
    </row>
    <row r="158" spans="1:30" ht="11.25" customHeight="1" x14ac:dyDescent="0.2">
      <c r="A158" s="98"/>
      <c r="B158" s="345"/>
      <c r="C158" s="345"/>
      <c r="D158" s="345"/>
      <c r="E158" s="345"/>
      <c r="F158" s="297"/>
      <c r="G158" s="297"/>
      <c r="H158" s="55"/>
      <c r="I158" s="55"/>
      <c r="J158" s="38"/>
      <c r="K158" s="38"/>
      <c r="L158" s="38"/>
      <c r="M158" s="38"/>
      <c r="N158" s="38"/>
      <c r="O158" s="38"/>
      <c r="P158" s="38"/>
      <c r="Q158" s="38"/>
      <c r="R158" s="38"/>
      <c r="S158" s="92"/>
      <c r="T158" s="105"/>
      <c r="AB158" s="66"/>
    </row>
    <row r="159" spans="1:30" ht="11.25" customHeight="1" x14ac:dyDescent="0.2">
      <c r="A159" s="98"/>
      <c r="B159" s="345" t="s">
        <v>39</v>
      </c>
      <c r="C159" s="345"/>
      <c r="D159" s="345"/>
      <c r="E159" s="345"/>
      <c r="F159" s="297"/>
      <c r="G159" s="297"/>
      <c r="H159" s="55"/>
      <c r="I159" s="55"/>
      <c r="J159" s="38"/>
      <c r="K159" s="38"/>
      <c r="L159" s="38"/>
      <c r="M159" s="38"/>
      <c r="N159" s="38"/>
      <c r="O159" s="38"/>
      <c r="P159" s="38"/>
      <c r="Q159" s="38"/>
      <c r="R159" s="38"/>
      <c r="S159" s="92"/>
      <c r="T159" s="105"/>
      <c r="AB159" s="66"/>
    </row>
    <row r="160" spans="1:30" ht="11.25" customHeight="1" x14ac:dyDescent="0.2">
      <c r="A160" s="98"/>
      <c r="B160" s="345"/>
      <c r="C160" s="345"/>
      <c r="D160" s="345"/>
      <c r="E160" s="345"/>
      <c r="F160" s="297"/>
      <c r="G160" s="297"/>
      <c r="H160" s="55"/>
      <c r="I160" s="55"/>
      <c r="J160" s="38"/>
      <c r="K160" s="38"/>
      <c r="L160" s="38"/>
      <c r="M160" s="38"/>
      <c r="N160" s="38"/>
      <c r="O160" s="38"/>
      <c r="P160" s="38"/>
      <c r="Q160" s="38"/>
      <c r="R160" s="38"/>
      <c r="S160" s="92"/>
      <c r="T160" s="105"/>
      <c r="AB160" s="66"/>
    </row>
    <row r="161" spans="1:30" ht="11.25" customHeight="1" x14ac:dyDescent="0.2">
      <c r="A161" s="98"/>
      <c r="B161" s="345" t="s">
        <v>118</v>
      </c>
      <c r="C161" s="345"/>
      <c r="D161" s="345"/>
      <c r="E161" s="345"/>
      <c r="F161" s="297"/>
      <c r="G161" s="297"/>
      <c r="H161" s="55"/>
      <c r="I161" s="55"/>
      <c r="J161" s="38"/>
      <c r="K161" s="38"/>
      <c r="L161" s="38"/>
      <c r="M161" s="38"/>
      <c r="N161" s="38"/>
      <c r="O161" s="38"/>
      <c r="P161" s="38"/>
      <c r="Q161" s="38"/>
      <c r="R161" s="38"/>
      <c r="S161" s="92"/>
      <c r="T161" s="105"/>
      <c r="AB161" s="66"/>
    </row>
    <row r="162" spans="1:30" ht="11.25" customHeight="1" x14ac:dyDescent="0.2">
      <c r="A162" s="98"/>
      <c r="B162" s="345"/>
      <c r="C162" s="345"/>
      <c r="D162" s="345"/>
      <c r="E162" s="345"/>
      <c r="F162" s="297"/>
      <c r="G162" s="297"/>
      <c r="H162" s="55"/>
      <c r="I162" s="55"/>
      <c r="J162" s="38"/>
      <c r="K162" s="38"/>
      <c r="L162" s="38"/>
      <c r="M162" s="38"/>
      <c r="N162" s="38"/>
      <c r="O162" s="38"/>
      <c r="P162" s="38"/>
      <c r="Q162" s="38"/>
      <c r="R162" s="38"/>
      <c r="S162" s="92"/>
      <c r="T162" s="105"/>
      <c r="AB162" s="66"/>
    </row>
    <row r="163" spans="1:30" ht="11.25" customHeight="1" x14ac:dyDescent="0.2">
      <c r="A163" s="98"/>
      <c r="B163" s="345" t="s">
        <v>119</v>
      </c>
      <c r="C163" s="345"/>
      <c r="D163" s="345"/>
      <c r="E163" s="345"/>
      <c r="F163" s="297"/>
      <c r="G163" s="297"/>
      <c r="H163" s="55"/>
      <c r="I163" s="55"/>
      <c r="J163" s="38"/>
      <c r="K163" s="38"/>
      <c r="L163" s="38"/>
      <c r="M163" s="38"/>
      <c r="N163" s="38"/>
      <c r="O163" s="38"/>
      <c r="P163" s="38"/>
      <c r="Q163" s="38"/>
      <c r="R163" s="38"/>
      <c r="S163" s="92"/>
      <c r="T163" s="105"/>
      <c r="AB163" s="66"/>
    </row>
    <row r="164" spans="1:30" ht="11.25" customHeight="1" x14ac:dyDescent="0.2">
      <c r="A164" s="98"/>
      <c r="B164" s="345"/>
      <c r="C164" s="345"/>
      <c r="D164" s="345"/>
      <c r="E164" s="345"/>
      <c r="F164" s="297"/>
      <c r="G164" s="297"/>
      <c r="H164" s="55"/>
      <c r="I164" s="55"/>
      <c r="J164" s="38"/>
      <c r="K164" s="38"/>
      <c r="L164" s="38"/>
      <c r="M164" s="38"/>
      <c r="N164" s="38"/>
      <c r="O164" s="38"/>
      <c r="P164" s="38"/>
      <c r="Q164" s="38"/>
      <c r="R164" s="38"/>
      <c r="S164" s="92"/>
      <c r="T164" s="105"/>
      <c r="AB164" s="66"/>
    </row>
    <row r="165" spans="1:30" ht="11.25" customHeight="1" x14ac:dyDescent="0.2">
      <c r="A165" s="98"/>
      <c r="B165" s="345" t="s">
        <v>128</v>
      </c>
      <c r="C165" s="345"/>
      <c r="D165" s="345"/>
      <c r="E165" s="345"/>
      <c r="F165" s="297"/>
      <c r="G165" s="297"/>
      <c r="H165" s="55"/>
      <c r="I165" s="55"/>
      <c r="J165" s="38"/>
      <c r="K165" s="38"/>
      <c r="L165" s="38"/>
      <c r="M165" s="38"/>
      <c r="N165" s="38"/>
      <c r="O165" s="38"/>
      <c r="P165" s="38"/>
      <c r="Q165" s="38"/>
      <c r="R165" s="38"/>
      <c r="S165" s="92"/>
      <c r="T165" s="105"/>
      <c r="AB165" s="66"/>
    </row>
    <row r="166" spans="1:30" ht="11.25" customHeight="1" x14ac:dyDescent="0.2">
      <c r="A166" s="98"/>
      <c r="B166" s="345"/>
      <c r="C166" s="345"/>
      <c r="D166" s="345"/>
      <c r="E166" s="345"/>
      <c r="F166" s="297"/>
      <c r="G166" s="297"/>
      <c r="H166" s="55"/>
      <c r="I166" s="55"/>
      <c r="J166" s="38"/>
      <c r="K166" s="38"/>
      <c r="L166" s="38"/>
      <c r="M166" s="38"/>
      <c r="N166" s="38"/>
      <c r="O166" s="38"/>
      <c r="P166" s="38"/>
      <c r="Q166" s="38"/>
      <c r="R166" s="38"/>
      <c r="S166" s="92"/>
      <c r="T166" s="105"/>
      <c r="AB166" s="66"/>
    </row>
    <row r="167" spans="1:30" ht="18.75" customHeight="1" x14ac:dyDescent="0.2">
      <c r="A167" s="99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96"/>
    </row>
    <row r="168" spans="1:30" s="64" customFormat="1" ht="11.2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101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</row>
  </sheetData>
  <sheetProtection sheet="1" objects="1" scenarios="1"/>
  <mergeCells count="24">
    <mergeCell ref="B155:E156"/>
    <mergeCell ref="B157:E158"/>
    <mergeCell ref="B159:E160"/>
    <mergeCell ref="A111:R111"/>
    <mergeCell ref="A147:R147"/>
    <mergeCell ref="A148:R148"/>
    <mergeCell ref="B151:B152"/>
    <mergeCell ref="B153:E154"/>
    <mergeCell ref="B161:E162"/>
    <mergeCell ref="B163:E164"/>
    <mergeCell ref="B165:E166"/>
    <mergeCell ref="A37:R37"/>
    <mergeCell ref="D7:D9"/>
    <mergeCell ref="E7:E9"/>
    <mergeCell ref="F7:F9"/>
    <mergeCell ref="G7:G9"/>
    <mergeCell ref="A36:R36"/>
    <mergeCell ref="A73:R73"/>
    <mergeCell ref="A74:R74"/>
    <mergeCell ref="D81:D83"/>
    <mergeCell ref="E81:E83"/>
    <mergeCell ref="F81:F83"/>
    <mergeCell ref="G81:G83"/>
    <mergeCell ref="A110:R110"/>
  </mergeCells>
  <conditionalFormatting sqref="B10:B33 D10:G33 B42:B65 D42:H65 B84:B107 D84:G107 B116:B139 D116:H139">
    <cfRule type="expression" dxfId="60" priority="14">
      <formula>$B10=$V$2</formula>
    </cfRule>
    <cfRule type="containsErrors" dxfId="59" priority="15">
      <formula>ISERROR(B10)</formula>
    </cfRule>
  </conditionalFormatting>
  <hyperlinks>
    <hyperlink ref="B153:E154" location="Vacancies!A1" display="Social Worker Vacancies"/>
    <hyperlink ref="B155:E156" location="SW_CIN!A1" display="Children in Need per Social Worker"/>
    <hyperlink ref="B157:E158" location="Turnover!A1" display="Social Worker Turnover"/>
    <hyperlink ref="B159:E160" location="Agency!A1" display="Agency Social Workers"/>
    <hyperlink ref="B161:E162" location="Absence!A1" display="Absence"/>
    <hyperlink ref="B163:E164" location="Age!A1" display="Age"/>
    <hyperlink ref="B165:E166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Agency!D42:F42</xm:f>
              <xm:sqref>G42</xm:sqref>
            </x14:sparkline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  <x14:sparkline>
              <xm:f>Agency!D64:F64</xm:f>
              <xm:sqref>G64</xm:sqref>
            </x14:sparkline>
            <x14:sparkline>
              <xm:f>Agency!D65:F65</xm:f>
              <xm:sqref>G65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Agency!D116:F116</xm:f>
              <xm:sqref>G116</xm:sqref>
            </x14:sparkline>
            <x14:sparkline>
              <xm:f>Agency!D117:F117</xm:f>
              <xm:sqref>G117</xm:sqref>
            </x14:sparkline>
            <x14:sparkline>
              <xm:f>Agency!D118:F118</xm:f>
              <xm:sqref>G118</xm:sqref>
            </x14:sparkline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  <x14:sparkline>
              <xm:f>Agency!D131:F131</xm:f>
              <xm:sqref>G131</xm:sqref>
            </x14:sparkline>
            <x14:sparkline>
              <xm:f>Agency!D132:F132</xm:f>
              <xm:sqref>G132</xm:sqref>
            </x14:sparkline>
            <x14:sparkline>
              <xm:f>Agency!D133:F133</xm:f>
              <xm:sqref>G133</xm:sqref>
            </x14:sparkline>
            <x14:sparkline>
              <xm:f>Agency!D134:F134</xm:f>
              <xm:sqref>G134</xm:sqref>
            </x14:sparkline>
            <x14:sparkline>
              <xm:f>Agency!D135:F135</xm:f>
              <xm:sqref>G135</xm:sqref>
            </x14:sparkline>
            <x14:sparkline>
              <xm:f>Agency!D136:F136</xm:f>
              <xm:sqref>G136</xm:sqref>
            </x14:sparkline>
            <x14:sparkline>
              <xm:f>Agency!D137:F137</xm:f>
              <xm:sqref>G137</xm:sqref>
            </x14:sparkline>
            <x14:sparkline>
              <xm:f>Agency!D138:F138</xm:f>
              <xm:sqref>G138</xm:sqref>
            </x14:sparkline>
            <x14:sparkline>
              <xm:f>Agency!D139:F139</xm:f>
              <xm:sqref>G139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39"/>
  </sheetPr>
  <dimension ref="A1:AD111"/>
  <sheetViews>
    <sheetView showRowColHeaders="0" topLeftCell="A73" zoomScaleNormal="100" workbookViewId="0">
      <selection activeCell="B89" sqref="B89:E90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7" width="10.28515625" style="62" customWidth="1"/>
    <col min="8" max="12" width="6.7109375" style="62" customWidth="1"/>
    <col min="13" max="13" width="5.140625" style="62" customWidth="1"/>
    <col min="14" max="14" width="12.140625" style="62" customWidth="1"/>
    <col min="15" max="15" width="7.85546875" style="62" customWidth="1"/>
    <col min="16" max="16" width="1.42578125" style="62" customWidth="1"/>
    <col min="17" max="17" width="11.7109375" style="62" customWidth="1"/>
    <col min="18" max="18" width="2.5703125" style="62" customWidth="1"/>
    <col min="19" max="19" width="6.42578125" style="64" customWidth="1"/>
    <col min="20" max="20" width="4.85546875" style="64" hidden="1" customWidth="1"/>
    <col min="21" max="21" width="19.5703125" style="65" hidden="1" customWidth="1"/>
    <col min="22" max="22" width="19.42578125" style="65" hidden="1" customWidth="1"/>
    <col min="23" max="23" width="30" style="65" hidden="1" customWidth="1"/>
    <col min="24" max="24" width="16.7109375" style="65" hidden="1" customWidth="1"/>
    <col min="25" max="25" width="16.7109375" style="65" customWidth="1"/>
    <col min="26" max="27" width="8.5703125" style="65" customWidth="1"/>
    <col min="28" max="28" width="3.5703125" style="65" customWidth="1"/>
    <col min="29" max="29" width="17" style="65" customWidth="1"/>
    <col min="30" max="30" width="5.7109375" style="65" customWidth="1"/>
    <col min="31" max="16384" width="9.140625" style="62"/>
  </cols>
  <sheetData>
    <row r="1" spans="1:30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91"/>
      <c r="T1" s="103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 ht="18.75" customHeight="1" x14ac:dyDescent="0.2">
      <c r="A2" s="79"/>
      <c r="B2" s="87" t="s">
        <v>84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8"/>
      <c r="S2" s="92"/>
      <c r="T2" s="105"/>
      <c r="U2" s="107" t="e">
        <f>VLOOKUP(V2,$U$10:$V$30,2,FALSE)</f>
        <v>#N/A</v>
      </c>
      <c r="V2" s="107" t="str">
        <f>Home!$B$7</f>
        <v>(None)</v>
      </c>
      <c r="W2" s="48" t="str">
        <f>"Selected LA- "&amp;V2</f>
        <v>Selected LA- (None)</v>
      </c>
    </row>
    <row r="3" spans="1:30" ht="18.75" customHeight="1" x14ac:dyDescent="0.2">
      <c r="A3" s="84"/>
      <c r="B3" s="85"/>
      <c r="C3" s="85"/>
      <c r="D3" s="12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92"/>
      <c r="T3" s="105"/>
    </row>
    <row r="4" spans="1:30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  <c r="S4" s="92"/>
      <c r="T4" s="105"/>
      <c r="V4" s="155">
        <v>0</v>
      </c>
      <c r="W4" s="65">
        <v>21.5</v>
      </c>
    </row>
    <row r="5" spans="1:30" s="63" customFormat="1" ht="15" customHeight="1" x14ac:dyDescent="0.2">
      <c r="A5" s="80"/>
      <c r="B5" s="144" t="s">
        <v>83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81"/>
      <c r="S5" s="93"/>
      <c r="T5" s="108"/>
      <c r="U5" s="154" t="s">
        <v>45</v>
      </c>
      <c r="V5" s="156">
        <f>F31</f>
        <v>3.2215003076538009</v>
      </c>
      <c r="W5" s="158">
        <f>V5</f>
        <v>3.2215003076538009</v>
      </c>
      <c r="X5" s="109"/>
      <c r="Y5" s="109"/>
      <c r="Z5" s="109"/>
      <c r="AA5" s="109"/>
      <c r="AB5" s="109"/>
      <c r="AC5" s="109"/>
      <c r="AD5" s="109"/>
    </row>
    <row r="6" spans="1:30" ht="18" customHeight="1" x14ac:dyDescent="0.2">
      <c r="A6" s="79"/>
      <c r="B6" s="1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0"/>
      <c r="P6" s="60"/>
      <c r="Q6" s="60"/>
      <c r="R6" s="78"/>
      <c r="S6" s="92"/>
      <c r="T6" s="105"/>
      <c r="U6" s="154" t="s">
        <v>53</v>
      </c>
      <c r="V6" s="181">
        <f>F32</f>
        <v>3.6565331251321589</v>
      </c>
      <c r="W6" s="158">
        <f>V6</f>
        <v>3.6565331251321589</v>
      </c>
    </row>
    <row r="7" spans="1:30" s="68" customFormat="1" ht="12" customHeight="1" x14ac:dyDescent="0.2">
      <c r="A7" s="82"/>
      <c r="B7" s="67"/>
      <c r="C7" s="67"/>
      <c r="D7" s="350" t="s">
        <v>85</v>
      </c>
      <c r="E7" s="353" t="s">
        <v>86</v>
      </c>
      <c r="F7" s="356" t="s">
        <v>84</v>
      </c>
      <c r="G7" s="248"/>
      <c r="H7" s="60"/>
      <c r="I7" s="60"/>
      <c r="J7" s="60"/>
      <c r="K7" s="60"/>
      <c r="L7" s="60"/>
      <c r="M7" s="60"/>
      <c r="N7" s="60"/>
      <c r="O7" s="40"/>
      <c r="P7" s="60"/>
      <c r="Q7" s="60"/>
      <c r="R7" s="83"/>
      <c r="S7" s="94"/>
      <c r="T7" s="111"/>
      <c r="U7" s="154" t="s">
        <v>46</v>
      </c>
      <c r="V7" s="180">
        <f>F33</f>
        <v>3.5313595346409126</v>
      </c>
      <c r="W7" s="180">
        <f>V7</f>
        <v>3.5313595346409126</v>
      </c>
      <c r="X7" s="114"/>
      <c r="Y7" s="114"/>
      <c r="Z7" s="114"/>
      <c r="AA7" s="114"/>
      <c r="AB7" s="114"/>
      <c r="AC7" s="114"/>
      <c r="AD7" s="114"/>
    </row>
    <row r="8" spans="1:30" s="68" customFormat="1" ht="12" customHeight="1" x14ac:dyDescent="0.2">
      <c r="A8" s="82"/>
      <c r="B8" s="67"/>
      <c r="C8" s="67"/>
      <c r="D8" s="351"/>
      <c r="E8" s="354"/>
      <c r="F8" s="357"/>
      <c r="G8" s="248"/>
      <c r="H8" s="60"/>
      <c r="I8" s="60"/>
      <c r="J8" s="60"/>
      <c r="K8" s="60"/>
      <c r="L8" s="60"/>
      <c r="M8" s="60"/>
      <c r="N8" s="60"/>
      <c r="O8" s="40"/>
      <c r="P8" s="60"/>
      <c r="Q8" s="60"/>
      <c r="R8" s="83"/>
      <c r="S8" s="94"/>
      <c r="T8" s="111"/>
      <c r="V8" s="155"/>
      <c r="W8" s="156"/>
      <c r="X8" s="114"/>
      <c r="Y8" s="114"/>
      <c r="Z8" s="114"/>
      <c r="AA8" s="114"/>
      <c r="AB8" s="114"/>
      <c r="AC8" s="114"/>
      <c r="AD8" s="114"/>
    </row>
    <row r="9" spans="1:30" s="68" customFormat="1" ht="12" customHeight="1" x14ac:dyDescent="0.2">
      <c r="A9" s="82"/>
      <c r="B9" s="67"/>
      <c r="C9" s="67"/>
      <c r="D9" s="352"/>
      <c r="E9" s="355"/>
      <c r="F9" s="358"/>
      <c r="G9" s="248"/>
      <c r="H9" s="60"/>
      <c r="I9" s="60"/>
      <c r="J9" s="60"/>
      <c r="K9" s="60"/>
      <c r="L9" s="60"/>
      <c r="M9" s="60"/>
      <c r="N9" s="60"/>
      <c r="O9" s="40"/>
      <c r="P9" s="60"/>
      <c r="Q9" s="60"/>
      <c r="R9" s="83"/>
      <c r="S9" s="94"/>
      <c r="T9" s="111"/>
      <c r="U9" s="154"/>
      <c r="V9" s="155"/>
      <c r="W9" s="156"/>
      <c r="X9" s="114"/>
      <c r="Y9" s="114"/>
      <c r="Z9" s="114"/>
      <c r="AA9" s="114"/>
      <c r="AB9" s="114"/>
      <c r="AC9" s="114"/>
      <c r="AD9" s="114"/>
    </row>
    <row r="10" spans="1:30" s="68" customFormat="1" ht="13.5" customHeight="1" x14ac:dyDescent="0.2">
      <c r="A10" s="82"/>
      <c r="B10" s="69" t="s">
        <v>0</v>
      </c>
      <c r="C10" s="67"/>
      <c r="D10" s="219">
        <v>52.1</v>
      </c>
      <c r="E10" s="230">
        <v>390</v>
      </c>
      <c r="F10" s="224">
        <f t="shared" ref="F10:F33" si="0">E10/(D10*253)*100</f>
        <v>2.9587369986268421</v>
      </c>
      <c r="G10" s="248"/>
      <c r="H10" s="60"/>
      <c r="I10" s="60"/>
      <c r="J10" s="60"/>
      <c r="K10" s="60"/>
      <c r="L10" s="60"/>
      <c r="M10" s="60"/>
      <c r="N10" s="60"/>
      <c r="O10" s="40"/>
      <c r="P10" s="60"/>
      <c r="Q10" s="60"/>
      <c r="R10" s="83"/>
      <c r="S10" s="94"/>
      <c r="T10" s="111"/>
      <c r="U10" s="61" t="str">
        <f t="shared" ref="U10:U32" si="1">B10</f>
        <v>Bracknell Forest</v>
      </c>
      <c r="V10" s="115" t="b">
        <f t="shared" ref="V10:V32" si="2">IF(U10=$V$2,F10)</f>
        <v>0</v>
      </c>
      <c r="X10" s="114"/>
      <c r="Y10" s="114"/>
      <c r="Z10" s="114"/>
      <c r="AA10" s="114"/>
      <c r="AB10" s="114"/>
      <c r="AC10" s="114"/>
      <c r="AD10" s="114"/>
    </row>
    <row r="11" spans="1:30" s="68" customFormat="1" ht="13.5" customHeight="1" x14ac:dyDescent="0.2">
      <c r="A11" s="82"/>
      <c r="B11" s="69" t="s">
        <v>22</v>
      </c>
      <c r="C11" s="67"/>
      <c r="D11" s="219">
        <v>201.8</v>
      </c>
      <c r="E11" s="230">
        <v>1560</v>
      </c>
      <c r="F11" s="225">
        <f t="shared" si="0"/>
        <v>3.0555044128534883</v>
      </c>
      <c r="G11" s="248"/>
      <c r="H11" s="60"/>
      <c r="I11" s="60"/>
      <c r="J11" s="60"/>
      <c r="K11" s="60"/>
      <c r="L11" s="60"/>
      <c r="M11" s="60"/>
      <c r="N11" s="60"/>
      <c r="O11" s="40"/>
      <c r="P11" s="60"/>
      <c r="Q11" s="60"/>
      <c r="R11" s="83"/>
      <c r="S11" s="94"/>
      <c r="T11" s="111"/>
      <c r="U11" s="61" t="str">
        <f t="shared" si="1"/>
        <v>Brighton &amp; Hove</v>
      </c>
      <c r="V11" s="115" t="b">
        <f t="shared" si="2"/>
        <v>0</v>
      </c>
      <c r="X11" s="114"/>
      <c r="Y11" s="114"/>
      <c r="Z11" s="114"/>
      <c r="AA11" s="114"/>
      <c r="AB11" s="114"/>
      <c r="AC11" s="114"/>
      <c r="AD11" s="114"/>
    </row>
    <row r="12" spans="1:30" s="68" customFormat="1" ht="13.5" customHeight="1" x14ac:dyDescent="0.2">
      <c r="A12" s="82"/>
      <c r="B12" s="69" t="s">
        <v>8</v>
      </c>
      <c r="C12" s="67"/>
      <c r="D12" s="219">
        <v>208.1</v>
      </c>
      <c r="E12" s="230">
        <v>1370</v>
      </c>
      <c r="F12" s="225">
        <f t="shared" si="0"/>
        <v>2.6021238648946903</v>
      </c>
      <c r="G12" s="248"/>
      <c r="H12" s="60"/>
      <c r="I12" s="60"/>
      <c r="J12" s="60"/>
      <c r="K12" s="60"/>
      <c r="L12" s="60"/>
      <c r="M12" s="60"/>
      <c r="N12" s="60"/>
      <c r="O12" s="40"/>
      <c r="P12" s="60"/>
      <c r="Q12" s="60"/>
      <c r="R12" s="83"/>
      <c r="S12" s="94"/>
      <c r="T12" s="111"/>
      <c r="U12" s="61" t="str">
        <f t="shared" si="1"/>
        <v>Buckinghamshire</v>
      </c>
      <c r="V12" s="115" t="b">
        <f t="shared" si="2"/>
        <v>0</v>
      </c>
      <c r="X12" s="114"/>
      <c r="Y12" s="114"/>
      <c r="Z12" s="114"/>
      <c r="AA12" s="114"/>
      <c r="AB12" s="114"/>
      <c r="AC12" s="114"/>
      <c r="AD12" s="114"/>
    </row>
    <row r="13" spans="1:30" s="68" customFormat="1" ht="13.5" customHeight="1" x14ac:dyDescent="0.2">
      <c r="A13" s="82"/>
      <c r="B13" s="69" t="s">
        <v>4</v>
      </c>
      <c r="C13" s="67"/>
      <c r="D13" s="219">
        <v>305.39999999999998</v>
      </c>
      <c r="E13" s="230">
        <v>3200</v>
      </c>
      <c r="F13" s="225">
        <f t="shared" si="0"/>
        <v>4.1415263077516435</v>
      </c>
      <c r="G13" s="248"/>
      <c r="H13" s="60"/>
      <c r="I13" s="60"/>
      <c r="J13" s="60"/>
      <c r="K13" s="60"/>
      <c r="L13" s="60"/>
      <c r="M13" s="60"/>
      <c r="N13" s="60"/>
      <c r="O13" s="40"/>
      <c r="P13" s="60"/>
      <c r="Q13" s="60"/>
      <c r="R13" s="83"/>
      <c r="S13" s="94"/>
      <c r="T13" s="111"/>
      <c r="U13" s="61" t="str">
        <f t="shared" si="1"/>
        <v>East Sussex</v>
      </c>
      <c r="V13" s="115" t="b">
        <f t="shared" si="2"/>
        <v>0</v>
      </c>
      <c r="X13" s="114"/>
      <c r="Y13" s="114"/>
      <c r="Z13" s="114"/>
      <c r="AA13" s="114"/>
      <c r="AB13" s="114"/>
      <c r="AC13" s="114"/>
      <c r="AD13" s="114"/>
    </row>
    <row r="14" spans="1:30" s="68" customFormat="1" ht="13.5" customHeight="1" x14ac:dyDescent="0.2">
      <c r="A14" s="82"/>
      <c r="B14" s="69" t="s">
        <v>6</v>
      </c>
      <c r="C14" s="67"/>
      <c r="D14" s="219">
        <v>388.9</v>
      </c>
      <c r="E14" s="230">
        <v>4050</v>
      </c>
      <c r="F14" s="225">
        <f t="shared" si="0"/>
        <v>4.1162008584057403</v>
      </c>
      <c r="G14" s="248"/>
      <c r="H14" s="60"/>
      <c r="I14" s="60"/>
      <c r="J14" s="60"/>
      <c r="K14" s="60"/>
      <c r="L14" s="60"/>
      <c r="M14" s="60"/>
      <c r="N14" s="60"/>
      <c r="O14" s="40"/>
      <c r="P14" s="60"/>
      <c r="Q14" s="60"/>
      <c r="R14" s="83"/>
      <c r="S14" s="94"/>
      <c r="T14" s="111"/>
      <c r="U14" s="61" t="str">
        <f t="shared" si="1"/>
        <v>Hampshire</v>
      </c>
      <c r="V14" s="115" t="b">
        <f t="shared" si="2"/>
        <v>0</v>
      </c>
      <c r="X14" s="114"/>
      <c r="Y14" s="114"/>
      <c r="Z14" s="114"/>
      <c r="AA14" s="114"/>
      <c r="AB14" s="114"/>
      <c r="AC14" s="114"/>
      <c r="AD14" s="114"/>
    </row>
    <row r="15" spans="1:30" s="68" customFormat="1" ht="13.5" customHeight="1" x14ac:dyDescent="0.2">
      <c r="A15" s="82"/>
      <c r="B15" s="69" t="s">
        <v>1</v>
      </c>
      <c r="C15" s="67"/>
      <c r="D15" s="219">
        <v>74</v>
      </c>
      <c r="E15" s="230">
        <v>360</v>
      </c>
      <c r="F15" s="225">
        <f t="shared" si="0"/>
        <v>1.9228714880888793</v>
      </c>
      <c r="G15" s="248"/>
      <c r="H15" s="60"/>
      <c r="I15" s="60"/>
      <c r="J15" s="60"/>
      <c r="K15" s="60"/>
      <c r="L15" s="60"/>
      <c r="M15" s="60"/>
      <c r="N15" s="60"/>
      <c r="O15" s="40"/>
      <c r="P15" s="60"/>
      <c r="Q15" s="60"/>
      <c r="R15" s="83"/>
      <c r="S15" s="94"/>
      <c r="T15" s="111"/>
      <c r="U15" s="61" t="str">
        <f t="shared" si="1"/>
        <v>Isle of Wight</v>
      </c>
      <c r="V15" s="115" t="b">
        <f t="shared" si="2"/>
        <v>0</v>
      </c>
      <c r="X15" s="114"/>
      <c r="Y15" s="114"/>
      <c r="Z15" s="114"/>
      <c r="AA15" s="114"/>
      <c r="AB15" s="114"/>
      <c r="AC15" s="114"/>
      <c r="AD15" s="114"/>
    </row>
    <row r="16" spans="1:30" s="68" customFormat="1" ht="13.5" customHeight="1" x14ac:dyDescent="0.2">
      <c r="A16" s="82"/>
      <c r="B16" s="69" t="s">
        <v>9</v>
      </c>
      <c r="C16" s="67"/>
      <c r="D16" s="219">
        <v>513.1</v>
      </c>
      <c r="E16" s="230">
        <v>2960</v>
      </c>
      <c r="F16" s="225">
        <f t="shared" si="0"/>
        <v>2.2801802266776465</v>
      </c>
      <c r="G16" s="248"/>
      <c r="H16" s="60"/>
      <c r="I16" s="60"/>
      <c r="J16" s="60"/>
      <c r="K16" s="60"/>
      <c r="L16" s="60"/>
      <c r="M16" s="60"/>
      <c r="N16" s="60"/>
      <c r="O16" s="40"/>
      <c r="P16" s="60"/>
      <c r="Q16" s="60"/>
      <c r="R16" s="83"/>
      <c r="S16" s="94"/>
      <c r="T16" s="111"/>
      <c r="U16" s="61" t="str">
        <f t="shared" si="1"/>
        <v>Kent</v>
      </c>
      <c r="V16" s="115" t="b">
        <f t="shared" si="2"/>
        <v>0</v>
      </c>
      <c r="X16" s="114"/>
      <c r="Y16" s="114"/>
      <c r="Z16" s="114"/>
      <c r="AA16" s="114"/>
      <c r="AB16" s="114"/>
      <c r="AC16" s="114"/>
      <c r="AD16" s="114"/>
    </row>
    <row r="17" spans="1:30" s="68" customFormat="1" ht="13.5" customHeight="1" x14ac:dyDescent="0.2">
      <c r="A17" s="82"/>
      <c r="B17" s="69" t="s">
        <v>2</v>
      </c>
      <c r="C17" s="67"/>
      <c r="D17" s="219">
        <v>144</v>
      </c>
      <c r="E17" s="230">
        <v>1200</v>
      </c>
      <c r="F17" s="225">
        <f t="shared" si="0"/>
        <v>3.293807641633729</v>
      </c>
      <c r="G17" s="248"/>
      <c r="H17" s="60"/>
      <c r="I17" s="60"/>
      <c r="J17" s="60"/>
      <c r="K17" s="60"/>
      <c r="L17" s="60"/>
      <c r="M17" s="60"/>
      <c r="N17" s="60"/>
      <c r="O17" s="40"/>
      <c r="P17" s="60"/>
      <c r="Q17" s="60"/>
      <c r="R17" s="83"/>
      <c r="S17" s="94"/>
      <c r="T17" s="111"/>
      <c r="U17" s="61" t="str">
        <f t="shared" si="1"/>
        <v>Medway</v>
      </c>
      <c r="V17" s="115" t="b">
        <f t="shared" si="2"/>
        <v>0</v>
      </c>
      <c r="X17" s="114"/>
      <c r="Y17" s="114"/>
      <c r="Z17" s="114"/>
      <c r="AA17" s="114"/>
      <c r="AB17" s="114"/>
      <c r="AC17" s="114"/>
      <c r="AD17" s="114"/>
    </row>
    <row r="18" spans="1:30" s="68" customFormat="1" ht="13.5" customHeight="1" x14ac:dyDescent="0.2">
      <c r="A18" s="82"/>
      <c r="B18" s="69" t="s">
        <v>10</v>
      </c>
      <c r="C18" s="67"/>
      <c r="D18" s="219">
        <v>120.5</v>
      </c>
      <c r="E18" s="230">
        <v>1130</v>
      </c>
      <c r="F18" s="225">
        <f t="shared" si="0"/>
        <v>3.7065586407098219</v>
      </c>
      <c r="G18" s="248"/>
      <c r="H18" s="60"/>
      <c r="I18" s="60"/>
      <c r="J18" s="60"/>
      <c r="K18" s="60"/>
      <c r="L18" s="60"/>
      <c r="M18" s="60"/>
      <c r="N18" s="60"/>
      <c r="O18" s="40"/>
      <c r="P18" s="60"/>
      <c r="Q18" s="60"/>
      <c r="R18" s="83"/>
      <c r="S18" s="94"/>
      <c r="T18" s="111"/>
      <c r="U18" s="61" t="str">
        <f t="shared" si="1"/>
        <v>Milton Keynes</v>
      </c>
      <c r="V18" s="115" t="b">
        <f t="shared" si="2"/>
        <v>0</v>
      </c>
      <c r="X18" s="114"/>
      <c r="Y18" s="114"/>
      <c r="Z18" s="114"/>
      <c r="AA18" s="114"/>
      <c r="AB18" s="114"/>
      <c r="AC18" s="114"/>
      <c r="AD18" s="114"/>
    </row>
    <row r="19" spans="1:30" s="68" customFormat="1" ht="13.5" customHeight="1" x14ac:dyDescent="0.2">
      <c r="A19" s="82"/>
      <c r="B19" s="69" t="s">
        <v>11</v>
      </c>
      <c r="C19" s="67"/>
      <c r="D19" s="219">
        <v>283.60000000000002</v>
      </c>
      <c r="E19" s="230">
        <v>2290</v>
      </c>
      <c r="F19" s="225">
        <f t="shared" si="0"/>
        <v>3.1916020448552489</v>
      </c>
      <c r="G19" s="248"/>
      <c r="H19" s="60"/>
      <c r="I19" s="60"/>
      <c r="J19" s="60"/>
      <c r="K19" s="60"/>
      <c r="L19" s="60"/>
      <c r="M19" s="60"/>
      <c r="N19" s="60"/>
      <c r="O19" s="40"/>
      <c r="P19" s="60"/>
      <c r="Q19" s="60"/>
      <c r="R19" s="83"/>
      <c r="S19" s="94"/>
      <c r="T19" s="111"/>
      <c r="U19" s="61" t="str">
        <f t="shared" si="1"/>
        <v>Oxfordshire</v>
      </c>
      <c r="V19" s="115" t="b">
        <f t="shared" si="2"/>
        <v>0</v>
      </c>
      <c r="X19" s="114"/>
      <c r="Y19" s="114"/>
      <c r="Z19" s="114"/>
      <c r="AA19" s="114"/>
      <c r="AB19" s="114"/>
      <c r="AC19" s="114"/>
      <c r="AD19" s="114"/>
    </row>
    <row r="20" spans="1:30" s="68" customFormat="1" ht="13.5" customHeight="1" x14ac:dyDescent="0.2">
      <c r="A20" s="82"/>
      <c r="B20" s="69" t="s">
        <v>12</v>
      </c>
      <c r="C20" s="67"/>
      <c r="D20" s="219">
        <v>167.8</v>
      </c>
      <c r="E20" s="230">
        <v>1530</v>
      </c>
      <c r="F20" s="225">
        <f t="shared" si="0"/>
        <v>3.6039516269603848</v>
      </c>
      <c r="G20" s="248"/>
      <c r="H20" s="60"/>
      <c r="I20" s="60"/>
      <c r="J20" s="60"/>
      <c r="K20" s="60"/>
      <c r="L20" s="60"/>
      <c r="M20" s="60"/>
      <c r="N20" s="60"/>
      <c r="O20" s="40"/>
      <c r="P20" s="60"/>
      <c r="Q20" s="60"/>
      <c r="R20" s="83"/>
      <c r="S20" s="94"/>
      <c r="T20" s="111"/>
      <c r="U20" s="61" t="str">
        <f t="shared" si="1"/>
        <v>Portsmouth</v>
      </c>
      <c r="V20" s="115" t="b">
        <f t="shared" si="2"/>
        <v>0</v>
      </c>
      <c r="X20" s="114"/>
      <c r="Y20" s="114"/>
      <c r="Z20" s="114"/>
      <c r="AA20" s="114"/>
      <c r="AB20" s="114"/>
      <c r="AC20" s="114"/>
      <c r="AD20" s="114"/>
    </row>
    <row r="21" spans="1:30" s="68" customFormat="1" ht="13.5" customHeight="1" x14ac:dyDescent="0.2">
      <c r="A21" s="82"/>
      <c r="B21" s="69" t="s">
        <v>3</v>
      </c>
      <c r="C21" s="67"/>
      <c r="D21" s="219">
        <v>94.9</v>
      </c>
      <c r="E21" s="230">
        <v>1350</v>
      </c>
      <c r="F21" s="225">
        <f t="shared" si="0"/>
        <v>5.6227274809764385</v>
      </c>
      <c r="G21" s="248"/>
      <c r="H21" s="60"/>
      <c r="I21" s="60"/>
      <c r="J21" s="60"/>
      <c r="K21" s="60"/>
      <c r="L21" s="60"/>
      <c r="M21" s="60"/>
      <c r="N21" s="60"/>
      <c r="O21" s="40"/>
      <c r="P21" s="60"/>
      <c r="Q21" s="60"/>
      <c r="R21" s="83"/>
      <c r="S21" s="94"/>
      <c r="T21" s="111"/>
      <c r="U21" s="61" t="str">
        <f t="shared" si="1"/>
        <v>Reading</v>
      </c>
      <c r="V21" s="115" t="b">
        <f t="shared" si="2"/>
        <v>0</v>
      </c>
      <c r="X21" s="114"/>
      <c r="Y21" s="114"/>
      <c r="Z21" s="114"/>
      <c r="AA21" s="114"/>
      <c r="AB21" s="114"/>
      <c r="AC21" s="114"/>
      <c r="AD21" s="114"/>
    </row>
    <row r="22" spans="1:30" s="68" customFormat="1" ht="13.5" customHeight="1" x14ac:dyDescent="0.2">
      <c r="A22" s="82"/>
      <c r="B22" s="69" t="s">
        <v>13</v>
      </c>
      <c r="C22" s="67"/>
      <c r="D22" s="219">
        <v>77.3</v>
      </c>
      <c r="E22" s="230">
        <v>650</v>
      </c>
      <c r="F22" s="225">
        <f t="shared" si="0"/>
        <v>3.3236351364480061</v>
      </c>
      <c r="G22" s="248"/>
      <c r="H22" s="60"/>
      <c r="I22" s="60"/>
      <c r="J22" s="60"/>
      <c r="K22" s="60"/>
      <c r="L22" s="60"/>
      <c r="M22" s="60"/>
      <c r="N22" s="60"/>
      <c r="O22" s="40"/>
      <c r="P22" s="60"/>
      <c r="Q22" s="60"/>
      <c r="R22" s="83"/>
      <c r="S22" s="94"/>
      <c r="T22" s="111"/>
      <c r="U22" s="61" t="str">
        <f t="shared" si="1"/>
        <v>Slough</v>
      </c>
      <c r="V22" s="115" t="b">
        <f t="shared" si="2"/>
        <v>0</v>
      </c>
      <c r="X22" s="114"/>
      <c r="Y22" s="114"/>
      <c r="Z22" s="114"/>
      <c r="AA22" s="114"/>
      <c r="AB22" s="114"/>
      <c r="AC22" s="114"/>
      <c r="AD22" s="114"/>
    </row>
    <row r="23" spans="1:30" s="68" customFormat="1" ht="13.5" customHeight="1" x14ac:dyDescent="0.2">
      <c r="A23" s="82"/>
      <c r="B23" s="69" t="s">
        <v>28</v>
      </c>
      <c r="C23" s="67"/>
      <c r="D23" s="219">
        <v>197.9</v>
      </c>
      <c r="E23" s="230">
        <v>980</v>
      </c>
      <c r="F23" s="225">
        <f t="shared" si="0"/>
        <v>1.9573106551598103</v>
      </c>
      <c r="G23" s="248"/>
      <c r="H23" s="60"/>
      <c r="I23" s="60"/>
      <c r="J23" s="60"/>
      <c r="K23" s="60"/>
      <c r="L23" s="60"/>
      <c r="M23" s="60"/>
      <c r="N23" s="60"/>
      <c r="O23" s="40"/>
      <c r="P23" s="60"/>
      <c r="Q23" s="60"/>
      <c r="R23" s="83"/>
      <c r="S23" s="94"/>
      <c r="T23" s="111"/>
      <c r="U23" s="61" t="str">
        <f t="shared" si="1"/>
        <v>Somerset</v>
      </c>
      <c r="V23" s="115" t="b">
        <f t="shared" si="2"/>
        <v>0</v>
      </c>
      <c r="X23" s="114"/>
      <c r="Y23" s="114"/>
      <c r="Z23" s="114"/>
      <c r="AA23" s="114"/>
      <c r="AB23" s="114"/>
      <c r="AC23" s="114"/>
      <c r="AD23" s="114"/>
    </row>
    <row r="24" spans="1:30" s="68" customFormat="1" ht="13.5" customHeight="1" x14ac:dyDescent="0.2">
      <c r="A24" s="82"/>
      <c r="B24" s="69" t="s">
        <v>14</v>
      </c>
      <c r="C24" s="67"/>
      <c r="D24" s="219">
        <v>164.2</v>
      </c>
      <c r="E24" s="230">
        <v>1460</v>
      </c>
      <c r="F24" s="225">
        <f t="shared" si="0"/>
        <v>3.5144646700013964</v>
      </c>
      <c r="G24" s="248"/>
      <c r="H24" s="60"/>
      <c r="I24" s="60"/>
      <c r="J24" s="60"/>
      <c r="K24" s="60"/>
      <c r="L24" s="60"/>
      <c r="M24" s="60"/>
      <c r="N24" s="60"/>
      <c r="O24" s="40"/>
      <c r="P24" s="60"/>
      <c r="Q24" s="60"/>
      <c r="R24" s="83"/>
      <c r="S24" s="94"/>
      <c r="T24" s="111"/>
      <c r="U24" s="61" t="str">
        <f t="shared" si="1"/>
        <v>Southampton</v>
      </c>
      <c r="V24" s="115" t="b">
        <f t="shared" si="2"/>
        <v>0</v>
      </c>
      <c r="X24" s="114"/>
      <c r="Y24" s="114"/>
      <c r="Z24" s="114"/>
      <c r="AA24" s="114"/>
      <c r="AB24" s="114"/>
      <c r="AC24" s="114"/>
      <c r="AD24" s="114"/>
    </row>
    <row r="25" spans="1:30" s="68" customFormat="1" ht="13.5" customHeight="1" x14ac:dyDescent="0.2">
      <c r="A25" s="82"/>
      <c r="B25" s="69" t="s">
        <v>7</v>
      </c>
      <c r="C25" s="67"/>
      <c r="D25" s="219">
        <v>437.8</v>
      </c>
      <c r="E25" s="230">
        <v>3870</v>
      </c>
      <c r="F25" s="225">
        <f t="shared" si="0"/>
        <v>3.4939339167992314</v>
      </c>
      <c r="G25" s="248"/>
      <c r="H25" s="60"/>
      <c r="I25" s="60"/>
      <c r="J25" s="60"/>
      <c r="K25" s="60"/>
      <c r="L25" s="60"/>
      <c r="M25" s="60"/>
      <c r="N25" s="60"/>
      <c r="O25" s="40"/>
      <c r="P25" s="60"/>
      <c r="Q25" s="60"/>
      <c r="R25" s="83"/>
      <c r="S25" s="94"/>
      <c r="T25" s="111"/>
      <c r="U25" s="61" t="str">
        <f t="shared" si="1"/>
        <v>Surrey</v>
      </c>
      <c r="V25" s="115" t="b">
        <f t="shared" si="2"/>
        <v>0</v>
      </c>
      <c r="X25" s="114"/>
      <c r="Y25" s="114"/>
      <c r="Z25" s="114"/>
      <c r="AA25" s="114"/>
      <c r="AB25" s="114"/>
      <c r="AC25" s="114"/>
      <c r="AD25" s="114"/>
    </row>
    <row r="26" spans="1:30" s="68" customFormat="1" ht="13.5" customHeight="1" x14ac:dyDescent="0.2">
      <c r="A26" s="177"/>
      <c r="B26" s="69" t="s">
        <v>52</v>
      </c>
      <c r="C26" s="67"/>
      <c r="D26" s="219">
        <v>92.4</v>
      </c>
      <c r="E26" s="230">
        <v>520</v>
      </c>
      <c r="F26" s="225">
        <f t="shared" si="0"/>
        <v>2.2243895761682322</v>
      </c>
      <c r="G26" s="248"/>
      <c r="H26" s="60"/>
      <c r="I26" s="60"/>
      <c r="J26" s="60"/>
      <c r="K26" s="60"/>
      <c r="L26" s="60"/>
      <c r="M26" s="60"/>
      <c r="N26" s="60"/>
      <c r="O26" s="40"/>
      <c r="P26" s="60"/>
      <c r="Q26" s="60"/>
      <c r="R26" s="83"/>
      <c r="S26" s="94"/>
      <c r="T26" s="111"/>
      <c r="U26" s="61" t="str">
        <f t="shared" si="1"/>
        <v>Swindon</v>
      </c>
      <c r="V26" s="115" t="b">
        <f t="shared" si="2"/>
        <v>0</v>
      </c>
      <c r="X26" s="114"/>
      <c r="Y26" s="114"/>
      <c r="Z26" s="114"/>
      <c r="AA26" s="114"/>
      <c r="AB26" s="114"/>
      <c r="AC26" s="114"/>
      <c r="AD26" s="114"/>
    </row>
    <row r="27" spans="1:30" s="68" customFormat="1" ht="13.5" customHeight="1" x14ac:dyDescent="0.2">
      <c r="A27" s="82"/>
      <c r="B27" s="69" t="s">
        <v>15</v>
      </c>
      <c r="C27" s="67"/>
      <c r="D27" s="219">
        <v>72.400000000000006</v>
      </c>
      <c r="E27" s="230">
        <v>500</v>
      </c>
      <c r="F27" s="225">
        <f t="shared" si="0"/>
        <v>2.7296748411329239</v>
      </c>
      <c r="G27" s="248"/>
      <c r="H27" s="60"/>
      <c r="I27" s="60"/>
      <c r="J27" s="60"/>
      <c r="K27" s="60"/>
      <c r="L27" s="60"/>
      <c r="M27" s="60"/>
      <c r="N27" s="60"/>
      <c r="O27" s="40"/>
      <c r="P27" s="60"/>
      <c r="Q27" s="60"/>
      <c r="R27" s="83"/>
      <c r="S27" s="94"/>
      <c r="T27" s="111"/>
      <c r="U27" s="61" t="str">
        <f t="shared" si="1"/>
        <v>West Berkshire</v>
      </c>
      <c r="V27" s="115" t="b">
        <f t="shared" si="2"/>
        <v>0</v>
      </c>
      <c r="X27" s="114"/>
      <c r="Y27" s="114"/>
      <c r="Z27" s="114"/>
      <c r="AA27" s="114"/>
      <c r="AB27" s="114"/>
      <c r="AC27" s="114"/>
      <c r="AD27" s="114"/>
    </row>
    <row r="28" spans="1:30" s="68" customFormat="1" ht="13.5" customHeight="1" x14ac:dyDescent="0.2">
      <c r="A28" s="82"/>
      <c r="B28" s="69" t="s">
        <v>5</v>
      </c>
      <c r="C28" s="67"/>
      <c r="D28" s="219">
        <v>375.4</v>
      </c>
      <c r="E28" s="230">
        <v>2120</v>
      </c>
      <c r="F28" s="225">
        <f t="shared" si="0"/>
        <v>2.2321381567171565</v>
      </c>
      <c r="G28" s="248"/>
      <c r="H28" s="60"/>
      <c r="I28" s="60"/>
      <c r="J28" s="60"/>
      <c r="K28" s="60"/>
      <c r="L28" s="60"/>
      <c r="M28" s="60"/>
      <c r="N28" s="60"/>
      <c r="O28" s="40"/>
      <c r="P28" s="60"/>
      <c r="Q28" s="60"/>
      <c r="R28" s="83"/>
      <c r="S28" s="94"/>
      <c r="T28" s="111"/>
      <c r="U28" s="61" t="str">
        <f t="shared" si="1"/>
        <v>West Sussex</v>
      </c>
      <c r="V28" s="115" t="b">
        <f t="shared" si="2"/>
        <v>0</v>
      </c>
      <c r="X28" s="114"/>
      <c r="Y28" s="114"/>
      <c r="Z28" s="114"/>
      <c r="AA28" s="114"/>
      <c r="AB28" s="114"/>
      <c r="AC28" s="114"/>
      <c r="AD28" s="114"/>
    </row>
    <row r="29" spans="1:30" s="68" customFormat="1" ht="13.5" customHeight="1" x14ac:dyDescent="0.2">
      <c r="A29" s="82"/>
      <c r="B29" s="69" t="s">
        <v>21</v>
      </c>
      <c r="C29" s="67"/>
      <c r="D29" s="220">
        <v>54.3</v>
      </c>
      <c r="E29" s="232">
        <v>510</v>
      </c>
      <c r="F29" s="225">
        <f t="shared" si="0"/>
        <v>3.7123577839407771</v>
      </c>
      <c r="G29" s="248"/>
      <c r="H29" s="60"/>
      <c r="I29" s="60"/>
      <c r="J29" s="60"/>
      <c r="K29" s="60"/>
      <c r="L29" s="60"/>
      <c r="M29" s="60"/>
      <c r="N29" s="60"/>
      <c r="O29" s="40"/>
      <c r="P29" s="60"/>
      <c r="Q29" s="60"/>
      <c r="R29" s="83"/>
      <c r="S29" s="94"/>
      <c r="T29" s="111"/>
      <c r="U29" s="61" t="str">
        <f t="shared" si="1"/>
        <v>Windsor &amp; Maidenhead</v>
      </c>
      <c r="V29" s="115" t="b">
        <f t="shared" si="2"/>
        <v>0</v>
      </c>
      <c r="X29" s="114"/>
      <c r="Y29" s="114"/>
      <c r="Z29" s="114"/>
      <c r="AA29" s="114"/>
      <c r="AB29" s="114"/>
      <c r="AC29" s="114"/>
      <c r="AD29" s="114"/>
    </row>
    <row r="30" spans="1:30" s="68" customFormat="1" ht="13.5" customHeight="1" x14ac:dyDescent="0.2">
      <c r="A30" s="82"/>
      <c r="B30" s="69" t="s">
        <v>16</v>
      </c>
      <c r="C30" s="67"/>
      <c r="D30" s="220">
        <v>57.6</v>
      </c>
      <c r="E30" s="232">
        <v>400</v>
      </c>
      <c r="F30" s="225">
        <f t="shared" si="0"/>
        <v>2.7448397013614403</v>
      </c>
      <c r="G30" s="248"/>
      <c r="H30" s="60"/>
      <c r="I30" s="60"/>
      <c r="J30" s="60"/>
      <c r="K30" s="60"/>
      <c r="L30" s="60"/>
      <c r="M30" s="60"/>
      <c r="N30" s="60"/>
      <c r="O30" s="40"/>
      <c r="P30" s="60"/>
      <c r="Q30" s="60"/>
      <c r="R30" s="83"/>
      <c r="S30" s="94"/>
      <c r="T30" s="111"/>
      <c r="U30" s="61" t="str">
        <f t="shared" si="1"/>
        <v>Wokingham</v>
      </c>
      <c r="V30" s="115" t="b">
        <f t="shared" si="2"/>
        <v>0</v>
      </c>
      <c r="X30" s="114"/>
      <c r="Y30" s="114"/>
      <c r="Z30" s="114"/>
      <c r="AA30" s="114"/>
      <c r="AB30" s="114"/>
      <c r="AC30" s="114"/>
      <c r="AD30" s="114"/>
    </row>
    <row r="31" spans="1:30" s="68" customFormat="1" ht="13.5" customHeight="1" x14ac:dyDescent="0.2">
      <c r="A31" s="82"/>
      <c r="B31" s="88" t="s">
        <v>23</v>
      </c>
      <c r="C31" s="67"/>
      <c r="D31" s="221">
        <v>3790</v>
      </c>
      <c r="E31" s="234">
        <v>30890</v>
      </c>
      <c r="F31" s="226">
        <f t="shared" si="0"/>
        <v>3.2215003076538009</v>
      </c>
      <c r="G31" s="248"/>
      <c r="H31" s="60"/>
      <c r="I31" s="60"/>
      <c r="J31" s="60"/>
      <c r="K31" s="60"/>
      <c r="L31" s="60"/>
      <c r="M31" s="60"/>
      <c r="N31" s="60"/>
      <c r="O31" s="40"/>
      <c r="P31" s="60"/>
      <c r="Q31" s="60"/>
      <c r="R31" s="83"/>
      <c r="S31" s="94"/>
      <c r="T31" s="111"/>
      <c r="U31" s="61" t="str">
        <f t="shared" si="1"/>
        <v>South East</v>
      </c>
      <c r="V31" s="115" t="b">
        <f t="shared" si="2"/>
        <v>0</v>
      </c>
      <c r="X31" s="114"/>
      <c r="Y31" s="114"/>
      <c r="Z31" s="114"/>
      <c r="AA31" s="114"/>
      <c r="AB31" s="114"/>
      <c r="AC31" s="114"/>
      <c r="AD31" s="114"/>
    </row>
    <row r="32" spans="1:30" s="68" customFormat="1" ht="13.5" customHeight="1" x14ac:dyDescent="0.2">
      <c r="A32" s="177"/>
      <c r="B32" s="193" t="s">
        <v>54</v>
      </c>
      <c r="C32" s="67"/>
      <c r="D32" s="222">
        <v>2430</v>
      </c>
      <c r="E32" s="236">
        <v>22480</v>
      </c>
      <c r="F32" s="227">
        <f t="shared" si="0"/>
        <v>3.6565331251321589</v>
      </c>
      <c r="G32" s="248"/>
      <c r="H32" s="60"/>
      <c r="I32" s="60"/>
      <c r="J32" s="60"/>
      <c r="K32" s="60"/>
      <c r="L32" s="60"/>
      <c r="M32" s="60"/>
      <c r="N32" s="60"/>
      <c r="O32" s="40"/>
      <c r="P32" s="60"/>
      <c r="Q32" s="60"/>
      <c r="R32" s="83"/>
      <c r="S32" s="94"/>
      <c r="T32" s="111"/>
      <c r="U32" s="178" t="str">
        <f t="shared" si="1"/>
        <v>South West</v>
      </c>
      <c r="V32" s="115" t="b">
        <f t="shared" si="2"/>
        <v>0</v>
      </c>
      <c r="X32" s="114"/>
      <c r="Y32" s="114"/>
      <c r="Z32" s="114"/>
      <c r="AA32" s="114"/>
      <c r="AB32" s="114"/>
      <c r="AC32" s="114"/>
      <c r="AD32" s="114"/>
    </row>
    <row r="33" spans="1:30" s="65" customFormat="1" ht="15" customHeight="1" x14ac:dyDescent="0.2">
      <c r="A33" s="79"/>
      <c r="B33" s="147" t="s">
        <v>42</v>
      </c>
      <c r="C33" s="58"/>
      <c r="D33" s="223">
        <v>26500</v>
      </c>
      <c r="E33" s="238">
        <v>236760</v>
      </c>
      <c r="F33" s="228">
        <f t="shared" si="0"/>
        <v>3.5313595346409126</v>
      </c>
      <c r="G33" s="239"/>
      <c r="H33" s="58"/>
      <c r="I33" s="58"/>
      <c r="J33" s="58"/>
      <c r="K33" s="58"/>
      <c r="L33" s="58"/>
      <c r="M33" s="58"/>
      <c r="N33" s="58"/>
      <c r="O33" s="40"/>
      <c r="P33" s="60"/>
      <c r="Q33" s="60"/>
      <c r="R33" s="78"/>
      <c r="S33" s="92"/>
      <c r="T33" s="105"/>
      <c r="X33" s="114"/>
      <c r="Y33" s="114"/>
      <c r="Z33" s="114"/>
      <c r="AA33" s="114"/>
      <c r="AB33" s="114"/>
      <c r="AC33" s="114"/>
      <c r="AD33" s="114"/>
    </row>
    <row r="34" spans="1:30" s="65" customFormat="1" ht="33" customHeight="1" x14ac:dyDescent="0.2">
      <c r="A34" s="79"/>
      <c r="B34" s="145"/>
      <c r="C34" s="102"/>
      <c r="D34" s="102"/>
      <c r="E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78"/>
      <c r="S34" s="92"/>
      <c r="T34" s="105"/>
      <c r="X34" s="114"/>
      <c r="Y34" s="114"/>
      <c r="Z34" s="114"/>
      <c r="AA34" s="114"/>
      <c r="AB34" s="114"/>
      <c r="AC34" s="114"/>
      <c r="AD34" s="114"/>
    </row>
    <row r="35" spans="1:30" s="65" customFormat="1" ht="7.5" customHeight="1" x14ac:dyDescent="0.2">
      <c r="A35" s="79"/>
      <c r="B35" s="44"/>
      <c r="C35" s="44"/>
      <c r="D35" s="43"/>
      <c r="E35" s="43"/>
      <c r="F35" s="43"/>
      <c r="G35" s="249"/>
      <c r="H35" s="43"/>
      <c r="I35" s="45"/>
      <c r="J35" s="45"/>
      <c r="K35" s="45"/>
      <c r="L35" s="45"/>
      <c r="M35" s="45"/>
      <c r="N35" s="45"/>
      <c r="O35" s="45"/>
      <c r="P35" s="45"/>
      <c r="Q35" s="46"/>
      <c r="R35" s="78"/>
      <c r="S35" s="92"/>
      <c r="T35" s="105"/>
      <c r="X35" s="114"/>
      <c r="Y35" s="114"/>
      <c r="Z35" s="114"/>
      <c r="AA35" s="114"/>
      <c r="AB35" s="114"/>
      <c r="AC35" s="114"/>
      <c r="AD35" s="114"/>
    </row>
    <row r="36" spans="1:30" s="65" customFormat="1" ht="15" customHeight="1" x14ac:dyDescent="0.2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1"/>
      <c r="S36" s="92"/>
      <c r="T36" s="105"/>
      <c r="X36" s="114"/>
      <c r="Y36" s="114"/>
      <c r="Z36" s="114"/>
      <c r="AA36" s="114"/>
      <c r="AB36" s="114"/>
      <c r="AC36" s="114"/>
      <c r="AD36" s="114"/>
    </row>
    <row r="37" spans="1:30" s="65" customFormat="1" ht="11.25" customHeight="1" x14ac:dyDescent="0.2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4"/>
      <c r="S37" s="92"/>
      <c r="T37" s="105"/>
      <c r="V37" s="110"/>
      <c r="X37" s="114"/>
      <c r="Y37" s="114"/>
      <c r="Z37" s="114"/>
      <c r="AA37" s="114"/>
      <c r="AB37" s="114"/>
      <c r="AC37" s="114"/>
      <c r="AD37" s="114"/>
    </row>
    <row r="38" spans="1:30" s="65" customFormat="1" ht="13.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6"/>
      <c r="S38" s="92"/>
      <c r="T38" s="159"/>
      <c r="U38" s="112"/>
      <c r="V38" s="112"/>
      <c r="W38" s="112"/>
      <c r="X38" s="114"/>
      <c r="Y38" s="114"/>
      <c r="Z38" s="114"/>
      <c r="AA38" s="114"/>
      <c r="AB38" s="114"/>
      <c r="AC38" s="114"/>
      <c r="AD38" s="114"/>
    </row>
    <row r="39" spans="1:30" s="65" customFormat="1" ht="15" customHeight="1" x14ac:dyDescent="0.25">
      <c r="A39" s="77"/>
      <c r="B39" s="144" t="s">
        <v>90</v>
      </c>
      <c r="C39" s="60"/>
      <c r="D39" s="60"/>
      <c r="E39" s="60"/>
      <c r="F39" s="60"/>
      <c r="G39" s="60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8"/>
      <c r="S39" s="92"/>
      <c r="T39" s="105"/>
      <c r="U39" s="112"/>
      <c r="V39" s="112"/>
      <c r="W39" s="112"/>
      <c r="X39" s="114"/>
      <c r="Y39" s="114"/>
    </row>
    <row r="40" spans="1:30" s="65" customFormat="1" ht="18" customHeight="1" x14ac:dyDescent="0.2">
      <c r="A40" s="79"/>
      <c r="B40" s="174"/>
      <c r="C40" s="60"/>
      <c r="D40" s="60"/>
      <c r="E40" s="60"/>
      <c r="F40" s="60"/>
      <c r="G40" s="6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"/>
      <c r="S40" s="92"/>
      <c r="T40" s="105"/>
      <c r="U40" s="112"/>
      <c r="V40" s="112"/>
      <c r="W40" s="112"/>
      <c r="X40" s="114"/>
      <c r="Y40" s="114"/>
    </row>
    <row r="41" spans="1:30" s="65" customFormat="1" ht="36" customHeight="1" x14ac:dyDescent="0.2">
      <c r="A41" s="79"/>
      <c r="B41" s="67"/>
      <c r="C41" s="67"/>
      <c r="D41" s="175" t="s">
        <v>87</v>
      </c>
      <c r="E41" s="175" t="s">
        <v>88</v>
      </c>
      <c r="F41" s="173" t="s">
        <v>89</v>
      </c>
      <c r="G41" s="239"/>
      <c r="H41" s="239"/>
      <c r="I41" s="38"/>
      <c r="J41" s="38"/>
      <c r="K41" s="38"/>
      <c r="L41" s="38"/>
      <c r="M41" s="38"/>
      <c r="N41" s="38"/>
      <c r="O41" s="38"/>
      <c r="P41" s="38"/>
      <c r="Q41" s="38"/>
      <c r="R41" s="78"/>
      <c r="S41" s="92"/>
      <c r="T41" s="105"/>
      <c r="U41" s="112"/>
      <c r="V41" s="112"/>
      <c r="W41" s="112"/>
      <c r="X41" s="114"/>
      <c r="Y41" s="114"/>
    </row>
    <row r="42" spans="1:30" s="63" customFormat="1" ht="13.5" customHeight="1" x14ac:dyDescent="0.2">
      <c r="A42" s="80"/>
      <c r="B42" s="69" t="s">
        <v>0</v>
      </c>
      <c r="C42" s="67"/>
      <c r="D42" s="121">
        <v>3.6212622024979004</v>
      </c>
      <c r="E42" s="121">
        <f t="shared" ref="E42:E65" si="3">F10</f>
        <v>2.9587369986268421</v>
      </c>
      <c r="F42" s="164">
        <f t="shared" ref="F42:F65" si="4">(E42-D42)/D42</f>
        <v>-0.18295422060685274</v>
      </c>
      <c r="G42" s="240"/>
      <c r="H42" s="240"/>
      <c r="I42" s="38"/>
      <c r="J42" s="38"/>
      <c r="K42" s="38"/>
      <c r="L42" s="38"/>
      <c r="M42" s="38"/>
      <c r="N42" s="38"/>
      <c r="O42" s="38"/>
      <c r="P42" s="38"/>
      <c r="Q42" s="38"/>
      <c r="R42" s="81"/>
      <c r="S42" s="93"/>
      <c r="T42" s="108"/>
      <c r="U42" s="49" t="str">
        <f t="shared" ref="U42:U63" si="5">B42</f>
        <v>Bracknell Forest</v>
      </c>
      <c r="V42" s="50" t="b">
        <f t="shared" ref="V42:V63" si="6">IF(U42=$V$2,F42)</f>
        <v>0</v>
      </c>
      <c r="W42" s="112"/>
      <c r="X42" s="114"/>
      <c r="Y42" s="114"/>
      <c r="Z42" s="65"/>
      <c r="AA42" s="65"/>
      <c r="AB42" s="65"/>
      <c r="AC42" s="65"/>
      <c r="AD42" s="65"/>
    </row>
    <row r="43" spans="1:30" ht="13.5" customHeight="1" x14ac:dyDescent="0.2">
      <c r="A43" s="79"/>
      <c r="B43" s="69" t="s">
        <v>22</v>
      </c>
      <c r="C43" s="67"/>
      <c r="D43" s="121">
        <v>3.2437497747395989</v>
      </c>
      <c r="E43" s="121">
        <f t="shared" si="3"/>
        <v>3.0555044128534883</v>
      </c>
      <c r="F43" s="165">
        <f t="shared" si="4"/>
        <v>-5.803325624931182E-2</v>
      </c>
      <c r="G43" s="241"/>
      <c r="H43" s="241"/>
      <c r="I43" s="38"/>
      <c r="J43" s="41"/>
      <c r="K43" s="41"/>
      <c r="L43" s="41"/>
      <c r="M43" s="38"/>
      <c r="N43" s="38"/>
      <c r="O43" s="38"/>
      <c r="P43" s="38"/>
      <c r="Q43" s="38"/>
      <c r="R43" s="78"/>
      <c r="S43" s="92"/>
      <c r="T43" s="105"/>
      <c r="U43" s="49" t="str">
        <f t="shared" si="5"/>
        <v>Brighton &amp; Hove</v>
      </c>
      <c r="V43" s="50" t="b">
        <f t="shared" si="6"/>
        <v>0</v>
      </c>
      <c r="W43" s="112"/>
      <c r="X43" s="114"/>
      <c r="Y43" s="114"/>
    </row>
    <row r="44" spans="1:30" ht="13.5" customHeight="1" x14ac:dyDescent="0.2">
      <c r="A44" s="79"/>
      <c r="B44" s="69" t="s">
        <v>8</v>
      </c>
      <c r="C44" s="67"/>
      <c r="D44" s="121">
        <v>3.5554652580251931</v>
      </c>
      <c r="E44" s="121">
        <f t="shared" si="3"/>
        <v>2.6021238648946903</v>
      </c>
      <c r="F44" s="165">
        <f t="shared" si="4"/>
        <v>-0.2681340763993334</v>
      </c>
      <c r="G44" s="241"/>
      <c r="H44" s="241"/>
      <c r="I44" s="38"/>
      <c r="J44" s="41"/>
      <c r="K44" s="41"/>
      <c r="L44" s="41"/>
      <c r="M44" s="38"/>
      <c r="N44" s="38"/>
      <c r="O44" s="38"/>
      <c r="P44" s="38"/>
      <c r="Q44" s="38"/>
      <c r="R44" s="78"/>
      <c r="S44" s="92"/>
      <c r="T44" s="105"/>
      <c r="U44" s="49" t="str">
        <f t="shared" si="5"/>
        <v>Buckinghamshire</v>
      </c>
      <c r="V44" s="50" t="b">
        <f t="shared" si="6"/>
        <v>0</v>
      </c>
      <c r="W44" s="112"/>
      <c r="X44" s="114"/>
      <c r="Y44" s="114"/>
      <c r="Z44" s="116"/>
    </row>
    <row r="45" spans="1:30" ht="13.5" customHeight="1" x14ac:dyDescent="0.2">
      <c r="A45" s="79"/>
      <c r="B45" s="69" t="s">
        <v>4</v>
      </c>
      <c r="C45" s="67"/>
      <c r="D45" s="121">
        <v>4.1778315613564976</v>
      </c>
      <c r="E45" s="163">
        <f t="shared" si="3"/>
        <v>4.1415263077516435</v>
      </c>
      <c r="F45" s="165">
        <f t="shared" si="4"/>
        <v>-8.6899754266459954E-3</v>
      </c>
      <c r="G45" s="241"/>
      <c r="H45" s="241"/>
      <c r="I45" s="38"/>
      <c r="J45" s="41"/>
      <c r="K45" s="41"/>
      <c r="L45" s="41"/>
      <c r="M45" s="38"/>
      <c r="N45" s="38"/>
      <c r="O45" s="38"/>
      <c r="P45" s="38"/>
      <c r="Q45" s="38"/>
      <c r="R45" s="78"/>
      <c r="S45" s="92"/>
      <c r="T45" s="105"/>
      <c r="U45" s="49" t="str">
        <f t="shared" si="5"/>
        <v>East Sussex</v>
      </c>
      <c r="V45" s="50" t="b">
        <f t="shared" si="6"/>
        <v>0</v>
      </c>
      <c r="W45" s="112"/>
      <c r="X45" s="114"/>
      <c r="Y45" s="114"/>
      <c r="Z45" s="106"/>
    </row>
    <row r="46" spans="1:30" ht="13.5" customHeight="1" x14ac:dyDescent="0.2">
      <c r="A46" s="79"/>
      <c r="B46" s="69" t="s">
        <v>6</v>
      </c>
      <c r="C46" s="67"/>
      <c r="D46" s="121">
        <v>3.8490649036439972</v>
      </c>
      <c r="E46" s="121">
        <f t="shared" si="3"/>
        <v>4.1162008584057403</v>
      </c>
      <c r="F46" s="165">
        <f t="shared" si="4"/>
        <v>6.9402818983083259E-2</v>
      </c>
      <c r="G46" s="241"/>
      <c r="H46" s="241"/>
      <c r="I46" s="38"/>
      <c r="J46" s="41"/>
      <c r="K46" s="41"/>
      <c r="L46" s="41"/>
      <c r="M46" s="38"/>
      <c r="N46" s="38"/>
      <c r="O46" s="38"/>
      <c r="P46" s="38"/>
      <c r="Q46" s="38"/>
      <c r="R46" s="78"/>
      <c r="S46" s="92"/>
      <c r="T46" s="105"/>
      <c r="U46" s="49" t="str">
        <f t="shared" si="5"/>
        <v>Hampshire</v>
      </c>
      <c r="V46" s="50" t="b">
        <f t="shared" si="6"/>
        <v>0</v>
      </c>
      <c r="W46" s="112"/>
      <c r="X46" s="114"/>
      <c r="Y46" s="114"/>
    </row>
    <row r="47" spans="1:30" ht="13.5" customHeight="1" x14ac:dyDescent="0.2">
      <c r="A47" s="79"/>
      <c r="B47" s="69" t="s">
        <v>1</v>
      </c>
      <c r="C47" s="67"/>
      <c r="D47" s="121">
        <v>5.2617402579505521</v>
      </c>
      <c r="E47" s="121">
        <f t="shared" si="3"/>
        <v>1.9228714880888793</v>
      </c>
      <c r="F47" s="165">
        <f t="shared" si="4"/>
        <v>-0.63455598455598461</v>
      </c>
      <c r="G47" s="241"/>
      <c r="H47" s="241"/>
      <c r="I47" s="38"/>
      <c r="J47" s="41"/>
      <c r="K47" s="41"/>
      <c r="L47" s="41"/>
      <c r="M47" s="38"/>
      <c r="N47" s="38"/>
      <c r="O47" s="38"/>
      <c r="P47" s="38"/>
      <c r="Q47" s="38"/>
      <c r="R47" s="78"/>
      <c r="S47" s="92"/>
      <c r="T47" s="105"/>
      <c r="U47" s="49" t="str">
        <f t="shared" si="5"/>
        <v>Isle of Wight</v>
      </c>
      <c r="V47" s="50" t="b">
        <f t="shared" si="6"/>
        <v>0</v>
      </c>
      <c r="W47" s="112"/>
      <c r="X47" s="114"/>
      <c r="Y47" s="114"/>
    </row>
    <row r="48" spans="1:30" ht="13.5" customHeight="1" x14ac:dyDescent="0.2">
      <c r="A48" s="79"/>
      <c r="B48" s="69" t="s">
        <v>9</v>
      </c>
      <c r="C48" s="67"/>
      <c r="D48" s="121">
        <v>2.2385832255496969</v>
      </c>
      <c r="E48" s="121">
        <f t="shared" si="3"/>
        <v>2.2801802266776465</v>
      </c>
      <c r="F48" s="165">
        <f t="shared" si="4"/>
        <v>1.8581842592756512E-2</v>
      </c>
      <c r="G48" s="241"/>
      <c r="H48" s="241"/>
      <c r="I48" s="38"/>
      <c r="J48" s="41"/>
      <c r="K48" s="41"/>
      <c r="L48" s="41"/>
      <c r="M48" s="38"/>
      <c r="N48" s="38"/>
      <c r="O48" s="38"/>
      <c r="P48" s="38"/>
      <c r="Q48" s="38"/>
      <c r="R48" s="78"/>
      <c r="S48" s="92"/>
      <c r="T48" s="105"/>
      <c r="U48" s="49" t="str">
        <f t="shared" si="5"/>
        <v>Kent</v>
      </c>
      <c r="V48" s="50" t="b">
        <f t="shared" si="6"/>
        <v>0</v>
      </c>
      <c r="W48" s="112"/>
      <c r="X48" s="114"/>
      <c r="Y48" s="114"/>
    </row>
    <row r="49" spans="1:25" s="65" customFormat="1" ht="13.5" customHeight="1" x14ac:dyDescent="0.2">
      <c r="A49" s="79"/>
      <c r="B49" s="69" t="s">
        <v>2</v>
      </c>
      <c r="C49" s="67"/>
      <c r="D49" s="121">
        <v>3.3097197558445193</v>
      </c>
      <c r="E49" s="121">
        <f t="shared" si="3"/>
        <v>3.293807641633729</v>
      </c>
      <c r="F49" s="165">
        <f t="shared" si="4"/>
        <v>-4.8076923076921111E-3</v>
      </c>
      <c r="G49" s="239"/>
      <c r="H49" s="239"/>
      <c r="I49" s="38"/>
      <c r="J49" s="41"/>
      <c r="K49" s="41"/>
      <c r="L49" s="41"/>
      <c r="M49" s="38"/>
      <c r="N49" s="38"/>
      <c r="O49" s="38"/>
      <c r="P49" s="38"/>
      <c r="Q49" s="38"/>
      <c r="R49" s="78"/>
      <c r="S49" s="92"/>
      <c r="T49" s="105"/>
      <c r="U49" s="49" t="str">
        <f t="shared" si="5"/>
        <v>Medway</v>
      </c>
      <c r="V49" s="50" t="b">
        <f t="shared" si="6"/>
        <v>0</v>
      </c>
      <c r="W49" s="112"/>
      <c r="X49" s="114"/>
      <c r="Y49" s="114"/>
    </row>
    <row r="50" spans="1:25" s="65" customFormat="1" ht="13.5" customHeight="1" x14ac:dyDescent="0.2">
      <c r="A50" s="79"/>
      <c r="B50" s="69" t="s">
        <v>10</v>
      </c>
      <c r="C50" s="67"/>
      <c r="D50" s="121">
        <v>4.2243697011176566</v>
      </c>
      <c r="E50" s="121">
        <f t="shared" si="3"/>
        <v>3.7065586407098219</v>
      </c>
      <c r="F50" s="165">
        <f t="shared" si="4"/>
        <v>-0.1225771173083728</v>
      </c>
      <c r="G50" s="239"/>
      <c r="H50" s="239"/>
      <c r="I50" s="38"/>
      <c r="J50" s="41"/>
      <c r="K50" s="41"/>
      <c r="L50" s="41"/>
      <c r="M50" s="38"/>
      <c r="N50" s="38"/>
      <c r="O50" s="38"/>
      <c r="P50" s="38"/>
      <c r="Q50" s="38"/>
      <c r="R50" s="78"/>
      <c r="S50" s="92"/>
      <c r="T50" s="105"/>
      <c r="U50" s="49" t="str">
        <f t="shared" si="5"/>
        <v>Milton Keynes</v>
      </c>
      <c r="V50" s="50" t="b">
        <f t="shared" si="6"/>
        <v>0</v>
      </c>
      <c r="W50" s="112"/>
      <c r="X50" s="114"/>
      <c r="Y50" s="114"/>
    </row>
    <row r="51" spans="1:25" s="65" customFormat="1" ht="13.5" customHeight="1" x14ac:dyDescent="0.2">
      <c r="A51" s="79"/>
      <c r="B51" s="69" t="s">
        <v>11</v>
      </c>
      <c r="C51" s="67"/>
      <c r="D51" s="121">
        <v>4.6118234144639798</v>
      </c>
      <c r="E51" s="121">
        <f t="shared" si="3"/>
        <v>3.1916020448552489</v>
      </c>
      <c r="F51" s="165">
        <f t="shared" si="4"/>
        <v>-0.30795224404180693</v>
      </c>
      <c r="G51" s="239"/>
      <c r="H51" s="239"/>
      <c r="I51" s="38"/>
      <c r="J51" s="41"/>
      <c r="K51" s="41"/>
      <c r="L51" s="41"/>
      <c r="M51" s="38"/>
      <c r="N51" s="38"/>
      <c r="O51" s="38"/>
      <c r="P51" s="38"/>
      <c r="Q51" s="38"/>
      <c r="R51" s="78"/>
      <c r="S51" s="92"/>
      <c r="T51" s="105"/>
      <c r="U51" s="49" t="str">
        <f t="shared" si="5"/>
        <v>Oxfordshire</v>
      </c>
      <c r="V51" s="50" t="b">
        <f t="shared" si="6"/>
        <v>0</v>
      </c>
      <c r="W51" s="112"/>
      <c r="X51" s="114"/>
      <c r="Y51" s="114"/>
    </row>
    <row r="52" spans="1:25" s="65" customFormat="1" ht="13.5" customHeight="1" x14ac:dyDescent="0.2">
      <c r="A52" s="79"/>
      <c r="B52" s="69" t="s">
        <v>12</v>
      </c>
      <c r="C52" s="67"/>
      <c r="D52" s="121">
        <v>1.0251620325545898</v>
      </c>
      <c r="E52" s="121">
        <f t="shared" si="3"/>
        <v>3.6039516269603848</v>
      </c>
      <c r="F52" s="165">
        <f t="shared" si="4"/>
        <v>2.515494636471991</v>
      </c>
      <c r="G52" s="239"/>
      <c r="H52" s="239"/>
      <c r="I52" s="38"/>
      <c r="J52" s="41"/>
      <c r="K52" s="41"/>
      <c r="L52" s="41"/>
      <c r="M52" s="38"/>
      <c r="N52" s="38"/>
      <c r="O52" s="38"/>
      <c r="P52" s="38"/>
      <c r="Q52" s="38"/>
      <c r="R52" s="78"/>
      <c r="S52" s="92"/>
      <c r="T52" s="105"/>
      <c r="U52" s="49" t="str">
        <f t="shared" si="5"/>
        <v>Portsmouth</v>
      </c>
      <c r="V52" s="50" t="b">
        <f t="shared" si="6"/>
        <v>0</v>
      </c>
      <c r="W52" s="112"/>
      <c r="X52" s="114"/>
      <c r="Y52" s="114"/>
    </row>
    <row r="53" spans="1:25" s="65" customFormat="1" ht="13.5" customHeight="1" x14ac:dyDescent="0.2">
      <c r="A53" s="79"/>
      <c r="B53" s="69" t="s">
        <v>3</v>
      </c>
      <c r="C53" s="67"/>
      <c r="D53" s="121">
        <v>4.9407114624505928</v>
      </c>
      <c r="E53" s="121">
        <f t="shared" si="3"/>
        <v>5.6227274809764385</v>
      </c>
      <c r="F53" s="165">
        <f t="shared" si="4"/>
        <v>0.13804004214963117</v>
      </c>
      <c r="G53" s="239"/>
      <c r="H53" s="239"/>
      <c r="I53" s="38"/>
      <c r="J53" s="41"/>
      <c r="K53" s="41"/>
      <c r="L53" s="41"/>
      <c r="M53" s="38"/>
      <c r="N53" s="38"/>
      <c r="O53" s="38"/>
      <c r="P53" s="38"/>
      <c r="Q53" s="38"/>
      <c r="R53" s="78"/>
      <c r="S53" s="92"/>
      <c r="T53" s="105"/>
      <c r="U53" s="49" t="str">
        <f t="shared" si="5"/>
        <v>Reading</v>
      </c>
      <c r="V53" s="50" t="b">
        <f t="shared" si="6"/>
        <v>0</v>
      </c>
      <c r="W53" s="112"/>
      <c r="X53" s="114"/>
      <c r="Y53" s="114"/>
    </row>
    <row r="54" spans="1:25" s="65" customFormat="1" ht="13.5" customHeight="1" x14ac:dyDescent="0.2">
      <c r="A54" s="79"/>
      <c r="B54" s="69" t="s">
        <v>13</v>
      </c>
      <c r="C54" s="67"/>
      <c r="D54" s="121">
        <v>1.9009039125846394</v>
      </c>
      <c r="E54" s="121">
        <f t="shared" si="3"/>
        <v>3.3236351364480061</v>
      </c>
      <c r="F54" s="165">
        <f t="shared" si="4"/>
        <v>0.74844983717714264</v>
      </c>
      <c r="G54" s="239"/>
      <c r="H54" s="239"/>
      <c r="I54" s="38"/>
      <c r="J54" s="41"/>
      <c r="K54" s="41"/>
      <c r="L54" s="41"/>
      <c r="M54" s="38"/>
      <c r="N54" s="38"/>
      <c r="O54" s="38"/>
      <c r="P54" s="38"/>
      <c r="Q54" s="38"/>
      <c r="R54" s="78"/>
      <c r="S54" s="92"/>
      <c r="T54" s="105"/>
      <c r="U54" s="49" t="str">
        <f t="shared" si="5"/>
        <v>Slough</v>
      </c>
      <c r="V54" s="50" t="b">
        <f t="shared" si="6"/>
        <v>0</v>
      </c>
      <c r="W54" s="112"/>
      <c r="X54" s="114"/>
      <c r="Y54" s="114"/>
    </row>
    <row r="55" spans="1:25" s="65" customFormat="1" ht="13.5" customHeight="1" x14ac:dyDescent="0.2">
      <c r="A55" s="79"/>
      <c r="B55" s="69" t="s">
        <v>28</v>
      </c>
      <c r="C55" s="67"/>
      <c r="D55" s="121">
        <v>3.0110773719655972</v>
      </c>
      <c r="E55" s="121">
        <f t="shared" si="3"/>
        <v>1.9573106551598103</v>
      </c>
      <c r="F55" s="165">
        <f t="shared" si="4"/>
        <v>-0.34996334754357372</v>
      </c>
      <c r="G55" s="239"/>
      <c r="H55" s="239"/>
      <c r="I55" s="38"/>
      <c r="J55" s="41"/>
      <c r="K55" s="41"/>
      <c r="L55" s="41"/>
      <c r="M55" s="38"/>
      <c r="N55" s="38"/>
      <c r="O55" s="38"/>
      <c r="P55" s="38"/>
      <c r="Q55" s="38"/>
      <c r="R55" s="78"/>
      <c r="S55" s="92"/>
      <c r="T55" s="105"/>
      <c r="U55" s="49" t="str">
        <f t="shared" si="5"/>
        <v>Somerset</v>
      </c>
      <c r="V55" s="50" t="b">
        <f t="shared" si="6"/>
        <v>0</v>
      </c>
      <c r="W55" s="112"/>
      <c r="X55" s="114"/>
      <c r="Y55" s="114"/>
    </row>
    <row r="56" spans="1:25" s="65" customFormat="1" ht="13.5" customHeight="1" x14ac:dyDescent="0.2">
      <c r="A56" s="79"/>
      <c r="B56" s="69" t="s">
        <v>14</v>
      </c>
      <c r="C56" s="67"/>
      <c r="D56" s="121">
        <v>5.1462021742704183</v>
      </c>
      <c r="E56" s="121">
        <f t="shared" si="3"/>
        <v>3.5144646700013964</v>
      </c>
      <c r="F56" s="165">
        <f t="shared" si="4"/>
        <v>-0.31707605900663138</v>
      </c>
      <c r="G56" s="239"/>
      <c r="H56" s="239"/>
      <c r="I56" s="38"/>
      <c r="J56" s="41"/>
      <c r="K56" s="41"/>
      <c r="L56" s="41"/>
      <c r="M56" s="38"/>
      <c r="N56" s="38"/>
      <c r="O56" s="38"/>
      <c r="P56" s="38"/>
      <c r="Q56" s="38"/>
      <c r="R56" s="78"/>
      <c r="S56" s="92"/>
      <c r="T56" s="105"/>
      <c r="U56" s="49" t="str">
        <f t="shared" si="5"/>
        <v>Southampton</v>
      </c>
      <c r="V56" s="50" t="b">
        <f t="shared" si="6"/>
        <v>0</v>
      </c>
      <c r="W56" s="112"/>
      <c r="X56" s="114"/>
      <c r="Y56" s="114"/>
    </row>
    <row r="57" spans="1:25" s="65" customFormat="1" ht="13.5" customHeight="1" x14ac:dyDescent="0.2">
      <c r="A57" s="79"/>
      <c r="B57" s="69" t="s">
        <v>7</v>
      </c>
      <c r="C57" s="67"/>
      <c r="D57" s="121">
        <v>3.0597299412130576</v>
      </c>
      <c r="E57" s="121">
        <f t="shared" si="3"/>
        <v>3.4939339167992314</v>
      </c>
      <c r="F57" s="165">
        <f t="shared" si="4"/>
        <v>0.14190924817829825</v>
      </c>
      <c r="G57" s="239"/>
      <c r="H57" s="239"/>
      <c r="I57" s="38"/>
      <c r="J57" s="41"/>
      <c r="K57" s="41"/>
      <c r="L57" s="41"/>
      <c r="M57" s="38"/>
      <c r="N57" s="38"/>
      <c r="O57" s="38"/>
      <c r="P57" s="38"/>
      <c r="Q57" s="38"/>
      <c r="R57" s="78"/>
      <c r="S57" s="92"/>
      <c r="T57" s="105"/>
      <c r="U57" s="49" t="str">
        <f t="shared" si="5"/>
        <v>Surrey</v>
      </c>
      <c r="V57" s="50" t="b">
        <f t="shared" si="6"/>
        <v>0</v>
      </c>
      <c r="W57" s="112"/>
      <c r="X57" s="114"/>
      <c r="Y57" s="114"/>
    </row>
    <row r="58" spans="1:25" s="65" customFormat="1" ht="13.5" customHeight="1" x14ac:dyDescent="0.2">
      <c r="A58" s="137"/>
      <c r="B58" s="69" t="s">
        <v>52</v>
      </c>
      <c r="C58" s="67"/>
      <c r="D58" s="121">
        <v>5.068403806410549</v>
      </c>
      <c r="E58" s="121">
        <f t="shared" si="3"/>
        <v>2.2243895761682322</v>
      </c>
      <c r="F58" s="165">
        <f t="shared" si="4"/>
        <v>-0.56112621228900306</v>
      </c>
      <c r="G58" s="239"/>
      <c r="H58" s="239"/>
      <c r="I58" s="38"/>
      <c r="J58" s="41"/>
      <c r="K58" s="41"/>
      <c r="L58" s="41"/>
      <c r="M58" s="38"/>
      <c r="N58" s="38"/>
      <c r="O58" s="38"/>
      <c r="P58" s="38"/>
      <c r="Q58" s="38"/>
      <c r="R58" s="78"/>
      <c r="S58" s="92"/>
      <c r="T58" s="105"/>
      <c r="U58" s="49" t="str">
        <f t="shared" si="5"/>
        <v>Swindon</v>
      </c>
      <c r="V58" s="50" t="b">
        <f t="shared" si="6"/>
        <v>0</v>
      </c>
      <c r="W58" s="112"/>
      <c r="X58" s="114"/>
      <c r="Y58" s="114"/>
    </row>
    <row r="59" spans="1:25" s="65" customFormat="1" ht="13.5" customHeight="1" x14ac:dyDescent="0.2">
      <c r="A59" s="79"/>
      <c r="B59" s="69" t="s">
        <v>15</v>
      </c>
      <c r="C59" s="67"/>
      <c r="D59" s="121">
        <v>5.409538097573642</v>
      </c>
      <c r="E59" s="163">
        <f t="shared" si="3"/>
        <v>2.7296748411329239</v>
      </c>
      <c r="F59" s="165">
        <f t="shared" si="4"/>
        <v>-0.49539594843462254</v>
      </c>
      <c r="G59" s="239"/>
      <c r="H59" s="239"/>
      <c r="I59" s="38"/>
      <c r="J59" s="41"/>
      <c r="K59" s="41"/>
      <c r="L59" s="41"/>
      <c r="M59" s="38"/>
      <c r="N59" s="38"/>
      <c r="O59" s="38"/>
      <c r="P59" s="38"/>
      <c r="Q59" s="38"/>
      <c r="R59" s="78"/>
      <c r="S59" s="92"/>
      <c r="T59" s="105"/>
      <c r="U59" s="49" t="str">
        <f t="shared" si="5"/>
        <v>West Berkshire</v>
      </c>
      <c r="V59" s="50" t="b">
        <f t="shared" si="6"/>
        <v>0</v>
      </c>
      <c r="W59" s="112"/>
      <c r="X59" s="114"/>
      <c r="Y59" s="114"/>
    </row>
    <row r="60" spans="1:25" s="65" customFormat="1" ht="13.5" customHeight="1" x14ac:dyDescent="0.2">
      <c r="A60" s="79"/>
      <c r="B60" s="69" t="s">
        <v>5</v>
      </c>
      <c r="C60" s="67"/>
      <c r="D60" s="121">
        <v>2.7387880862718248</v>
      </c>
      <c r="E60" s="163">
        <f t="shared" si="3"/>
        <v>2.2321381567171565</v>
      </c>
      <c r="F60" s="165">
        <f t="shared" si="4"/>
        <v>-0.18499055552864824</v>
      </c>
      <c r="G60" s="239"/>
      <c r="H60" s="239"/>
      <c r="I60" s="38"/>
      <c r="J60" s="41"/>
      <c r="K60" s="41"/>
      <c r="L60" s="41"/>
      <c r="M60" s="38"/>
      <c r="N60" s="38"/>
      <c r="O60" s="38"/>
      <c r="P60" s="38"/>
      <c r="Q60" s="38"/>
      <c r="R60" s="78"/>
      <c r="S60" s="92"/>
      <c r="T60" s="105"/>
      <c r="U60" s="49" t="str">
        <f t="shared" si="5"/>
        <v>West Sussex</v>
      </c>
      <c r="V60" s="50" t="b">
        <f t="shared" si="6"/>
        <v>0</v>
      </c>
      <c r="W60" s="112"/>
      <c r="X60" s="114"/>
      <c r="Y60" s="114"/>
    </row>
    <row r="61" spans="1:25" s="65" customFormat="1" ht="13.5" customHeight="1" x14ac:dyDescent="0.2">
      <c r="A61" s="79"/>
      <c r="B61" s="69" t="s">
        <v>21</v>
      </c>
      <c r="C61" s="67"/>
      <c r="D61" s="163">
        <v>2.5383471733691119</v>
      </c>
      <c r="E61" s="121">
        <f t="shared" si="3"/>
        <v>3.7123577839407771</v>
      </c>
      <c r="F61" s="165">
        <f t="shared" si="4"/>
        <v>0.46250986582478304</v>
      </c>
      <c r="G61" s="239"/>
      <c r="H61" s="239"/>
      <c r="I61" s="38"/>
      <c r="J61" s="41"/>
      <c r="K61" s="41"/>
      <c r="L61" s="41"/>
      <c r="M61" s="38"/>
      <c r="N61" s="38"/>
      <c r="O61" s="38"/>
      <c r="P61" s="38"/>
      <c r="Q61" s="38"/>
      <c r="R61" s="78"/>
      <c r="S61" s="92"/>
      <c r="T61" s="105"/>
      <c r="U61" s="49" t="str">
        <f t="shared" si="5"/>
        <v>Windsor &amp; Maidenhead</v>
      </c>
      <c r="V61" s="50" t="b">
        <f t="shared" si="6"/>
        <v>0</v>
      </c>
      <c r="W61" s="112"/>
      <c r="X61" s="114"/>
      <c r="Y61" s="114"/>
    </row>
    <row r="62" spans="1:25" s="65" customFormat="1" ht="13.5" customHeight="1" x14ac:dyDescent="0.2">
      <c r="A62" s="79"/>
      <c r="B62" s="69" t="s">
        <v>16</v>
      </c>
      <c r="C62" s="67"/>
      <c r="D62" s="163">
        <v>3.6005184746603511</v>
      </c>
      <c r="E62" s="121">
        <f t="shared" si="3"/>
        <v>2.7448397013614403</v>
      </c>
      <c r="F62" s="165">
        <f t="shared" si="4"/>
        <v>-0.23765432098765438</v>
      </c>
      <c r="G62" s="239"/>
      <c r="H62" s="239"/>
      <c r="I62" s="38"/>
      <c r="J62" s="41"/>
      <c r="K62" s="41"/>
      <c r="L62" s="41"/>
      <c r="M62" s="38"/>
      <c r="N62" s="38"/>
      <c r="O62" s="38"/>
      <c r="P62" s="38"/>
      <c r="Q62" s="38"/>
      <c r="R62" s="78"/>
      <c r="S62" s="92"/>
      <c r="T62" s="105"/>
      <c r="U62" s="49" t="str">
        <f t="shared" si="5"/>
        <v>Wokingham</v>
      </c>
      <c r="V62" s="50" t="b">
        <f t="shared" si="6"/>
        <v>0</v>
      </c>
    </row>
    <row r="63" spans="1:25" s="65" customFormat="1" ht="13.5" customHeight="1" x14ac:dyDescent="0.2">
      <c r="A63" s="79"/>
      <c r="B63" s="88" t="s">
        <v>23</v>
      </c>
      <c r="C63" s="67"/>
      <c r="D63" s="211">
        <v>3.3602772733207518</v>
      </c>
      <c r="E63" s="211">
        <f t="shared" si="3"/>
        <v>3.2215003076538009</v>
      </c>
      <c r="F63" s="166">
        <f t="shared" si="4"/>
        <v>-4.1299260263069383E-2</v>
      </c>
      <c r="G63" s="239"/>
      <c r="H63" s="239"/>
      <c r="I63" s="38"/>
      <c r="J63" s="41"/>
      <c r="K63" s="41"/>
      <c r="L63" s="41"/>
      <c r="M63" s="38"/>
      <c r="N63" s="38"/>
      <c r="O63" s="38"/>
      <c r="P63" s="38"/>
      <c r="Q63" s="38"/>
      <c r="R63" s="78"/>
      <c r="S63" s="92"/>
      <c r="T63" s="105"/>
      <c r="U63" s="49" t="str">
        <f t="shared" si="5"/>
        <v>South East</v>
      </c>
      <c r="V63" s="50" t="b">
        <f t="shared" si="6"/>
        <v>0</v>
      </c>
    </row>
    <row r="64" spans="1:25" s="65" customFormat="1" ht="13.5" customHeight="1" x14ac:dyDescent="0.2">
      <c r="A64" s="137"/>
      <c r="B64" s="193" t="s">
        <v>54</v>
      </c>
      <c r="C64" s="67"/>
      <c r="D64" s="212">
        <v>3.945783643488439</v>
      </c>
      <c r="E64" s="212">
        <f t="shared" si="3"/>
        <v>3.6565331251321589</v>
      </c>
      <c r="F64" s="197">
        <f t="shared" si="4"/>
        <v>-7.3306228747138255E-2</v>
      </c>
      <c r="G64" s="239"/>
      <c r="H64" s="239"/>
      <c r="I64" s="38"/>
      <c r="J64" s="41"/>
      <c r="K64" s="41"/>
      <c r="L64" s="41"/>
      <c r="M64" s="38"/>
      <c r="N64" s="38"/>
      <c r="O64" s="38"/>
      <c r="P64" s="38"/>
      <c r="Q64" s="38"/>
      <c r="R64" s="78"/>
      <c r="S64" s="92"/>
      <c r="T64" s="105"/>
      <c r="U64" s="117"/>
      <c r="V64" s="182"/>
    </row>
    <row r="65" spans="1:28" s="65" customFormat="1" ht="13.5" customHeight="1" x14ac:dyDescent="0.2">
      <c r="A65" s="79"/>
      <c r="B65" s="147" t="s">
        <v>42</v>
      </c>
      <c r="C65" s="58"/>
      <c r="D65" s="213">
        <v>3.853032497118253</v>
      </c>
      <c r="E65" s="213">
        <f t="shared" si="3"/>
        <v>3.5313595346409126</v>
      </c>
      <c r="F65" s="167">
        <f t="shared" si="4"/>
        <v>-8.348566037735862E-2</v>
      </c>
      <c r="G65" s="239"/>
      <c r="H65" s="239"/>
      <c r="I65" s="38"/>
      <c r="J65" s="38"/>
      <c r="K65" s="38"/>
      <c r="L65" s="38"/>
      <c r="M65" s="38"/>
      <c r="N65" s="38"/>
      <c r="O65" s="38"/>
      <c r="P65" s="38"/>
      <c r="Q65" s="38"/>
      <c r="R65" s="78"/>
      <c r="S65" s="92"/>
      <c r="T65" s="105"/>
    </row>
    <row r="66" spans="1:28" s="65" customFormat="1" ht="19.5" customHeight="1" x14ac:dyDescent="0.2">
      <c r="A66" s="137"/>
      <c r="B66" s="59"/>
      <c r="C66" s="59"/>
      <c r="D66" s="55"/>
      <c r="E66" s="55"/>
      <c r="F66" s="55"/>
      <c r="G66" s="55"/>
      <c r="H66" s="55"/>
      <c r="I66" s="38"/>
      <c r="J66" s="38"/>
      <c r="K66" s="38"/>
      <c r="L66" s="38"/>
      <c r="M66" s="38"/>
      <c r="N66" s="38"/>
      <c r="O66" s="38"/>
      <c r="P66" s="38"/>
      <c r="Q66" s="38"/>
      <c r="R66" s="78"/>
      <c r="S66" s="92"/>
      <c r="T66" s="105"/>
      <c r="AA66" s="117"/>
    </row>
    <row r="67" spans="1:28" s="65" customFormat="1" ht="19.5" customHeight="1" x14ac:dyDescent="0.2">
      <c r="A67" s="137"/>
      <c r="B67" s="59"/>
      <c r="C67" s="59"/>
      <c r="D67" s="55"/>
      <c r="E67" s="55"/>
      <c r="F67" s="55"/>
      <c r="G67" s="55"/>
      <c r="H67" s="55"/>
      <c r="I67" s="38"/>
      <c r="J67" s="38"/>
      <c r="K67" s="38"/>
      <c r="L67" s="38"/>
      <c r="M67" s="38"/>
      <c r="N67" s="38"/>
      <c r="O67" s="38"/>
      <c r="P67" s="38"/>
      <c r="Q67" s="38"/>
      <c r="R67" s="78"/>
      <c r="S67" s="92"/>
      <c r="T67" s="105"/>
      <c r="AA67" s="117"/>
    </row>
    <row r="68" spans="1:28" s="65" customFormat="1" ht="19.5" customHeight="1" x14ac:dyDescent="0.2">
      <c r="A68" s="137"/>
      <c r="B68" s="59"/>
      <c r="C68" s="59"/>
      <c r="D68" s="55"/>
      <c r="E68" s="55"/>
      <c r="F68" s="55"/>
      <c r="G68" s="55"/>
      <c r="H68" s="55"/>
      <c r="I68" s="38"/>
      <c r="J68" s="38"/>
      <c r="K68" s="38"/>
      <c r="L68" s="38"/>
      <c r="M68" s="38"/>
      <c r="N68" s="38"/>
      <c r="O68" s="38"/>
      <c r="P68" s="38"/>
      <c r="Q68" s="38"/>
      <c r="R68" s="78"/>
      <c r="S68" s="92"/>
      <c r="T68" s="105"/>
      <c r="AA68" s="117"/>
    </row>
    <row r="69" spans="1:28" s="65" customFormat="1" ht="9.75" customHeight="1" x14ac:dyDescent="0.2">
      <c r="A69" s="137"/>
      <c r="B69" s="59"/>
      <c r="C69" s="59"/>
      <c r="D69" s="55"/>
      <c r="E69" s="55"/>
      <c r="F69" s="55"/>
      <c r="G69" s="55"/>
      <c r="H69" s="55"/>
      <c r="I69" s="38"/>
      <c r="J69" s="38"/>
      <c r="K69" s="38"/>
      <c r="L69" s="38"/>
      <c r="M69" s="38"/>
      <c r="N69" s="38"/>
      <c r="O69" s="38"/>
      <c r="P69" s="38"/>
      <c r="Q69" s="38"/>
      <c r="R69" s="78"/>
      <c r="S69" s="92"/>
      <c r="T69" s="105"/>
      <c r="AA69" s="117"/>
    </row>
    <row r="70" spans="1:28" s="65" customFormat="1" ht="12" customHeight="1" x14ac:dyDescent="0.2">
      <c r="A70" s="79"/>
      <c r="B70" s="59"/>
      <c r="C70" s="59"/>
      <c r="D70" s="55"/>
      <c r="E70" s="55"/>
      <c r="F70" s="55"/>
      <c r="G70" s="55"/>
      <c r="H70" s="55"/>
      <c r="I70" s="38"/>
      <c r="J70" s="38"/>
      <c r="K70" s="38"/>
      <c r="L70" s="38"/>
      <c r="M70" s="38"/>
      <c r="N70" s="38"/>
      <c r="O70" s="38"/>
      <c r="P70" s="38"/>
      <c r="Q70" s="38"/>
      <c r="R70" s="78"/>
      <c r="S70" s="92"/>
      <c r="T70" s="105"/>
      <c r="AA70" s="117"/>
    </row>
    <row r="71" spans="1:28" s="65" customFormat="1" ht="11.25" customHeight="1" x14ac:dyDescent="0.2">
      <c r="A71" s="137"/>
      <c r="B71" s="59"/>
      <c r="C71" s="59"/>
      <c r="D71" s="55"/>
      <c r="E71" s="55"/>
      <c r="F71" s="55"/>
      <c r="G71" s="55"/>
      <c r="H71" s="55"/>
      <c r="I71" s="38"/>
      <c r="J71" s="38"/>
      <c r="K71" s="38"/>
      <c r="L71" s="38"/>
      <c r="M71" s="38"/>
      <c r="N71" s="38"/>
      <c r="O71" s="38"/>
      <c r="P71" s="38"/>
      <c r="Q71" s="38"/>
      <c r="R71" s="78"/>
      <c r="S71" s="92"/>
      <c r="T71" s="105"/>
      <c r="AA71" s="117"/>
    </row>
    <row r="72" spans="1:28" s="65" customFormat="1" ht="7.5" customHeight="1" x14ac:dyDescent="0.2">
      <c r="A72" s="79"/>
      <c r="B72" s="44"/>
      <c r="C72" s="44"/>
      <c r="D72" s="43"/>
      <c r="E72" s="43"/>
      <c r="F72" s="43"/>
      <c r="G72" s="43"/>
      <c r="H72" s="43"/>
      <c r="I72" s="45"/>
      <c r="J72" s="45"/>
      <c r="K72" s="45"/>
      <c r="L72" s="45"/>
      <c r="M72" s="45"/>
      <c r="N72" s="45"/>
      <c r="O72" s="45"/>
      <c r="P72" s="45"/>
      <c r="Q72" s="46"/>
      <c r="R72" s="78"/>
      <c r="S72" s="92"/>
      <c r="T72" s="105"/>
    </row>
    <row r="73" spans="1:28" s="65" customFormat="1" ht="15" customHeight="1" x14ac:dyDescent="0.2">
      <c r="A73" s="359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1"/>
      <c r="S73" s="92"/>
      <c r="T73" s="105"/>
    </row>
    <row r="74" spans="1:28" s="65" customFormat="1" ht="11.25" customHeight="1" x14ac:dyDescent="0.2">
      <c r="A74" s="362"/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4"/>
      <c r="S74" s="92"/>
      <c r="T74" s="105"/>
    </row>
    <row r="75" spans="1:28" s="65" customFormat="1" ht="11.25" customHeight="1" x14ac:dyDescent="0.2">
      <c r="A75" s="97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92"/>
      <c r="T75" s="105"/>
      <c r="AB75" s="66"/>
    </row>
    <row r="76" spans="1:28" s="65" customFormat="1" ht="11.25" customHeight="1" x14ac:dyDescent="0.2">
      <c r="A76" s="9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92"/>
      <c r="T76" s="105"/>
      <c r="AB76" s="66"/>
    </row>
    <row r="77" spans="1:28" s="65" customFormat="1" ht="11.25" customHeight="1" x14ac:dyDescent="0.2">
      <c r="A77" s="98"/>
      <c r="B77" s="343" t="s">
        <v>25</v>
      </c>
      <c r="C77" s="300"/>
      <c r="D77" s="260"/>
      <c r="E77" s="260"/>
      <c r="F77" s="260"/>
      <c r="G77" s="55"/>
      <c r="H77" s="55"/>
      <c r="I77" s="55"/>
      <c r="J77" s="38"/>
      <c r="K77" s="38"/>
      <c r="L77" s="38"/>
      <c r="M77" s="38"/>
      <c r="N77" s="38"/>
      <c r="O77" s="38"/>
      <c r="P77" s="38"/>
      <c r="Q77" s="38"/>
      <c r="R77" s="38"/>
      <c r="S77" s="92"/>
      <c r="T77" s="105"/>
      <c r="AB77" s="66"/>
    </row>
    <row r="78" spans="1:28" s="65" customFormat="1" ht="11.25" customHeight="1" x14ac:dyDescent="0.2">
      <c r="A78" s="98"/>
      <c r="B78" s="344"/>
      <c r="C78" s="301"/>
      <c r="D78" s="55"/>
      <c r="E78" s="55"/>
      <c r="F78" s="55"/>
      <c r="G78" s="55"/>
      <c r="H78" s="55"/>
      <c r="I78" s="55"/>
      <c r="J78" s="38"/>
      <c r="K78" s="38"/>
      <c r="L78" s="38"/>
      <c r="M78" s="38"/>
      <c r="N78" s="38"/>
      <c r="O78" s="38"/>
      <c r="P78" s="38"/>
      <c r="Q78" s="38"/>
      <c r="R78" s="38"/>
      <c r="S78" s="92"/>
      <c r="T78" s="105"/>
      <c r="AB78" s="66"/>
    </row>
    <row r="79" spans="1:28" s="65" customFormat="1" ht="11.25" customHeight="1" x14ac:dyDescent="0.2">
      <c r="A79" s="98"/>
      <c r="B79" s="345" t="s">
        <v>36</v>
      </c>
      <c r="C79" s="345"/>
      <c r="D79" s="345"/>
      <c r="E79" s="345"/>
      <c r="F79" s="297"/>
      <c r="G79" s="297"/>
      <c r="H79" s="55"/>
      <c r="I79" s="55"/>
      <c r="J79" s="38"/>
      <c r="K79" s="38"/>
      <c r="L79" s="38"/>
      <c r="M79" s="38"/>
      <c r="N79" s="38"/>
      <c r="O79" s="38"/>
      <c r="P79" s="38"/>
      <c r="Q79" s="38"/>
      <c r="R79" s="38"/>
      <c r="S79" s="92"/>
      <c r="T79" s="105"/>
      <c r="AB79" s="66"/>
    </row>
    <row r="80" spans="1:28" s="65" customFormat="1" ht="11.25" customHeight="1" x14ac:dyDescent="0.2">
      <c r="A80" s="98"/>
      <c r="B80" s="345"/>
      <c r="C80" s="345"/>
      <c r="D80" s="345"/>
      <c r="E80" s="345"/>
      <c r="F80" s="297"/>
      <c r="G80" s="297"/>
      <c r="H80" s="55"/>
      <c r="I80" s="55"/>
      <c r="J80" s="38"/>
      <c r="K80" s="38"/>
      <c r="L80" s="38"/>
      <c r="M80" s="38"/>
      <c r="N80" s="38"/>
      <c r="O80" s="38"/>
      <c r="P80" s="38"/>
      <c r="Q80" s="38"/>
      <c r="R80" s="38"/>
      <c r="S80" s="92"/>
      <c r="T80" s="105"/>
      <c r="AB80" s="66"/>
    </row>
    <row r="81" spans="1:30" s="63" customFormat="1" ht="11.25" customHeight="1" x14ac:dyDescent="0.2">
      <c r="A81" s="98"/>
      <c r="B81" s="345" t="s">
        <v>37</v>
      </c>
      <c r="C81" s="345"/>
      <c r="D81" s="345"/>
      <c r="E81" s="345"/>
      <c r="F81" s="297"/>
      <c r="G81" s="297"/>
      <c r="H81" s="260"/>
      <c r="I81" s="260"/>
      <c r="J81" s="41"/>
      <c r="K81" s="41"/>
      <c r="L81" s="41"/>
      <c r="M81" s="41"/>
      <c r="N81" s="41"/>
      <c r="O81" s="41"/>
      <c r="P81" s="41"/>
      <c r="Q81" s="41"/>
      <c r="R81" s="41"/>
      <c r="S81" s="95"/>
      <c r="T81" s="160"/>
      <c r="U81" s="65"/>
      <c r="V81" s="65"/>
      <c r="W81" s="65"/>
      <c r="X81" s="65"/>
      <c r="Y81" s="65"/>
      <c r="Z81" s="65"/>
      <c r="AA81" s="65"/>
      <c r="AB81" s="66"/>
      <c r="AC81" s="65"/>
      <c r="AD81" s="65"/>
    </row>
    <row r="82" spans="1:30" ht="11.25" customHeight="1" x14ac:dyDescent="0.2">
      <c r="A82" s="98"/>
      <c r="B82" s="345"/>
      <c r="C82" s="345"/>
      <c r="D82" s="345"/>
      <c r="E82" s="345"/>
      <c r="F82" s="297"/>
      <c r="G82" s="297"/>
      <c r="H82" s="55"/>
      <c r="I82" s="55"/>
      <c r="J82" s="38"/>
      <c r="K82" s="38"/>
      <c r="L82" s="38"/>
      <c r="M82" s="38"/>
      <c r="N82" s="38"/>
      <c r="O82" s="38"/>
      <c r="P82" s="38"/>
      <c r="Q82" s="38"/>
      <c r="R82" s="38"/>
      <c r="S82" s="92"/>
      <c r="T82" s="105"/>
      <c r="AB82" s="66"/>
    </row>
    <row r="83" spans="1:30" ht="11.25" customHeight="1" x14ac:dyDescent="0.2">
      <c r="A83" s="98"/>
      <c r="B83" s="345" t="s">
        <v>38</v>
      </c>
      <c r="C83" s="345"/>
      <c r="D83" s="345"/>
      <c r="E83" s="345"/>
      <c r="F83" s="297"/>
      <c r="G83" s="297"/>
      <c r="H83" s="55"/>
      <c r="I83" s="55"/>
      <c r="J83" s="38"/>
      <c r="K83" s="38"/>
      <c r="L83" s="38"/>
      <c r="M83" s="38"/>
      <c r="N83" s="38"/>
      <c r="O83" s="38"/>
      <c r="P83" s="38"/>
      <c r="Q83" s="38"/>
      <c r="R83" s="38"/>
      <c r="S83" s="92"/>
      <c r="T83" s="105"/>
      <c r="AB83" s="66"/>
    </row>
    <row r="84" spans="1:30" ht="11.25" customHeight="1" x14ac:dyDescent="0.2">
      <c r="A84" s="98"/>
      <c r="B84" s="345"/>
      <c r="C84" s="345"/>
      <c r="D84" s="345"/>
      <c r="E84" s="345"/>
      <c r="F84" s="297"/>
      <c r="G84" s="297"/>
      <c r="H84" s="55"/>
      <c r="I84" s="55"/>
      <c r="J84" s="38"/>
      <c r="K84" s="38"/>
      <c r="L84" s="38"/>
      <c r="M84" s="38"/>
      <c r="N84" s="38"/>
      <c r="O84" s="38"/>
      <c r="P84" s="38"/>
      <c r="Q84" s="38"/>
      <c r="R84" s="38"/>
      <c r="S84" s="92"/>
      <c r="T84" s="105"/>
      <c r="AB84" s="66"/>
    </row>
    <row r="85" spans="1:30" ht="11.25" customHeight="1" x14ac:dyDescent="0.2">
      <c r="A85" s="98"/>
      <c r="B85" s="345" t="s">
        <v>39</v>
      </c>
      <c r="C85" s="345"/>
      <c r="D85" s="345"/>
      <c r="E85" s="345"/>
      <c r="F85" s="297"/>
      <c r="G85" s="297"/>
      <c r="H85" s="55"/>
      <c r="I85" s="55"/>
      <c r="J85" s="38"/>
      <c r="K85" s="38"/>
      <c r="L85" s="38"/>
      <c r="M85" s="38"/>
      <c r="N85" s="38"/>
      <c r="O85" s="38"/>
      <c r="P85" s="38"/>
      <c r="Q85" s="38"/>
      <c r="R85" s="38"/>
      <c r="S85" s="92"/>
      <c r="T85" s="105"/>
      <c r="AB85" s="66"/>
    </row>
    <row r="86" spans="1:30" ht="11.25" customHeight="1" x14ac:dyDescent="0.2">
      <c r="A86" s="98"/>
      <c r="B86" s="345"/>
      <c r="C86" s="345"/>
      <c r="D86" s="345"/>
      <c r="E86" s="345"/>
      <c r="F86" s="297"/>
      <c r="G86" s="297"/>
      <c r="H86" s="55"/>
      <c r="I86" s="55"/>
      <c r="J86" s="38"/>
      <c r="K86" s="38"/>
      <c r="L86" s="38"/>
      <c r="M86" s="38"/>
      <c r="N86" s="38"/>
      <c r="O86" s="38"/>
      <c r="P86" s="38"/>
      <c r="Q86" s="38"/>
      <c r="R86" s="38"/>
      <c r="S86" s="92"/>
      <c r="T86" s="105"/>
      <c r="AB86" s="66"/>
    </row>
    <row r="87" spans="1:30" s="65" customFormat="1" ht="11.25" customHeight="1" x14ac:dyDescent="0.2">
      <c r="A87" s="98"/>
      <c r="B87" s="345" t="s">
        <v>118</v>
      </c>
      <c r="C87" s="345"/>
      <c r="D87" s="345"/>
      <c r="E87" s="345"/>
      <c r="F87" s="297"/>
      <c r="G87" s="297"/>
      <c r="H87" s="55"/>
      <c r="I87" s="55"/>
      <c r="J87" s="38"/>
      <c r="K87" s="38"/>
      <c r="L87" s="38"/>
      <c r="M87" s="38"/>
      <c r="N87" s="38"/>
      <c r="O87" s="38"/>
      <c r="P87" s="38"/>
      <c r="Q87" s="38"/>
      <c r="R87" s="38"/>
      <c r="S87" s="92"/>
      <c r="T87" s="105"/>
      <c r="AB87" s="66"/>
    </row>
    <row r="88" spans="1:30" s="65" customFormat="1" ht="11.25" customHeight="1" x14ac:dyDescent="0.2">
      <c r="A88" s="98"/>
      <c r="B88" s="345"/>
      <c r="C88" s="345"/>
      <c r="D88" s="345"/>
      <c r="E88" s="345"/>
      <c r="F88" s="297"/>
      <c r="G88" s="297"/>
      <c r="H88" s="55"/>
      <c r="I88" s="55"/>
      <c r="J88" s="38"/>
      <c r="K88" s="38"/>
      <c r="L88" s="38"/>
      <c r="M88" s="38"/>
      <c r="N88" s="38"/>
      <c r="O88" s="38"/>
      <c r="P88" s="38"/>
      <c r="Q88" s="38"/>
      <c r="R88" s="38"/>
      <c r="S88" s="92"/>
      <c r="T88" s="105"/>
      <c r="AB88" s="66"/>
    </row>
    <row r="89" spans="1:30" s="65" customFormat="1" ht="11.25" customHeight="1" x14ac:dyDescent="0.2">
      <c r="A89" s="98"/>
      <c r="B89" s="345" t="s">
        <v>119</v>
      </c>
      <c r="C89" s="345"/>
      <c r="D89" s="345"/>
      <c r="E89" s="345"/>
      <c r="F89" s="297"/>
      <c r="G89" s="297"/>
      <c r="H89" s="55"/>
      <c r="I89" s="55"/>
      <c r="J89" s="38"/>
      <c r="K89" s="38"/>
      <c r="L89" s="38"/>
      <c r="M89" s="38"/>
      <c r="N89" s="38"/>
      <c r="O89" s="38"/>
      <c r="P89" s="38"/>
      <c r="Q89" s="38"/>
      <c r="R89" s="38"/>
      <c r="S89" s="92"/>
      <c r="T89" s="105"/>
      <c r="AB89" s="66"/>
    </row>
    <row r="90" spans="1:30" s="65" customFormat="1" ht="11.25" customHeight="1" x14ac:dyDescent="0.2">
      <c r="A90" s="98"/>
      <c r="B90" s="345"/>
      <c r="C90" s="345"/>
      <c r="D90" s="345"/>
      <c r="E90" s="345"/>
      <c r="F90" s="297"/>
      <c r="G90" s="297"/>
      <c r="H90" s="55"/>
      <c r="I90" s="55"/>
      <c r="J90" s="38"/>
      <c r="K90" s="38"/>
      <c r="L90" s="38"/>
      <c r="M90" s="38"/>
      <c r="N90" s="38"/>
      <c r="O90" s="38"/>
      <c r="P90" s="38"/>
      <c r="Q90" s="38"/>
      <c r="R90" s="38"/>
      <c r="S90" s="92"/>
      <c r="T90" s="105"/>
      <c r="AB90" s="66"/>
    </row>
    <row r="91" spans="1:30" s="65" customFormat="1" ht="11.25" customHeight="1" x14ac:dyDescent="0.2">
      <c r="A91" s="98"/>
      <c r="B91" s="345" t="s">
        <v>128</v>
      </c>
      <c r="C91" s="345"/>
      <c r="D91" s="345"/>
      <c r="E91" s="345"/>
      <c r="F91" s="297"/>
      <c r="G91" s="297"/>
      <c r="H91" s="55"/>
      <c r="I91" s="55"/>
      <c r="J91" s="38"/>
      <c r="K91" s="38"/>
      <c r="L91" s="38"/>
      <c r="M91" s="38"/>
      <c r="N91" s="38"/>
      <c r="O91" s="38"/>
      <c r="P91" s="38"/>
      <c r="Q91" s="38"/>
      <c r="R91" s="38"/>
      <c r="S91" s="92"/>
      <c r="T91" s="105"/>
      <c r="AB91" s="66"/>
    </row>
    <row r="92" spans="1:30" s="65" customFormat="1" ht="11.25" customHeight="1" x14ac:dyDescent="0.2">
      <c r="A92" s="98"/>
      <c r="B92" s="345"/>
      <c r="C92" s="345"/>
      <c r="D92" s="345"/>
      <c r="E92" s="345"/>
      <c r="F92" s="297"/>
      <c r="G92" s="297"/>
      <c r="H92" s="55"/>
      <c r="I92" s="55"/>
      <c r="J92" s="38"/>
      <c r="K92" s="38"/>
      <c r="L92" s="38"/>
      <c r="M92" s="38"/>
      <c r="N92" s="38"/>
      <c r="O92" s="38"/>
      <c r="P92" s="38"/>
      <c r="Q92" s="38"/>
      <c r="R92" s="38"/>
      <c r="S92" s="92"/>
      <c r="T92" s="105"/>
      <c r="AB92" s="66"/>
    </row>
    <row r="93" spans="1:30" ht="18.75" customHeight="1" x14ac:dyDescent="0.2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96"/>
      <c r="T93" s="105"/>
      <c r="AB93" s="66"/>
    </row>
    <row r="94" spans="1:30" s="64" customFormat="1" ht="11.2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U94" s="65"/>
      <c r="V94" s="65"/>
      <c r="W94" s="65"/>
      <c r="X94" s="65"/>
      <c r="Y94" s="65"/>
      <c r="Z94" s="65"/>
      <c r="AA94" s="65"/>
      <c r="AB94" s="66"/>
      <c r="AC94" s="65"/>
      <c r="AD94" s="65"/>
    </row>
    <row r="95" spans="1:30" ht="11.25" customHeight="1" x14ac:dyDescent="0.2">
      <c r="AB95" s="66"/>
    </row>
    <row r="96" spans="1:30" ht="11.25" customHeight="1" x14ac:dyDescent="0.2">
      <c r="AB96" s="66"/>
    </row>
    <row r="97" spans="28:28" ht="11.25" customHeight="1" x14ac:dyDescent="0.2">
      <c r="AB97" s="66"/>
    </row>
    <row r="98" spans="28:28" ht="11.25" customHeight="1" x14ac:dyDescent="0.2">
      <c r="AB98" s="66"/>
    </row>
    <row r="99" spans="28:28" ht="11.25" customHeight="1" x14ac:dyDescent="0.2">
      <c r="AB99" s="66"/>
    </row>
    <row r="100" spans="28:28" ht="11.25" customHeight="1" x14ac:dyDescent="0.2">
      <c r="AB100" s="66"/>
    </row>
    <row r="101" spans="28:28" ht="11.25" customHeight="1" x14ac:dyDescent="0.2">
      <c r="AB101" s="66"/>
    </row>
    <row r="102" spans="28:28" ht="11.25" customHeight="1" x14ac:dyDescent="0.2">
      <c r="AB102" s="66"/>
    </row>
    <row r="103" spans="28:28" ht="11.25" customHeight="1" x14ac:dyDescent="0.2">
      <c r="AB103" s="66"/>
    </row>
    <row r="104" spans="28:28" ht="11.25" customHeight="1" x14ac:dyDescent="0.2">
      <c r="AB104" s="66"/>
    </row>
    <row r="105" spans="28:28" ht="11.25" customHeight="1" x14ac:dyDescent="0.2">
      <c r="AB105" s="66"/>
    </row>
    <row r="106" spans="28:28" ht="11.25" customHeight="1" x14ac:dyDescent="0.2">
      <c r="AB106" s="66"/>
    </row>
    <row r="107" spans="28:28" ht="11.25" customHeight="1" x14ac:dyDescent="0.2">
      <c r="AB107" s="66"/>
    </row>
    <row r="108" spans="28:28" ht="11.25" customHeight="1" x14ac:dyDescent="0.2">
      <c r="AB108" s="66"/>
    </row>
    <row r="109" spans="28:28" ht="11.25" customHeight="1" x14ac:dyDescent="0.2">
      <c r="AB109" s="66"/>
    </row>
    <row r="110" spans="28:28" ht="11.25" customHeight="1" x14ac:dyDescent="0.2">
      <c r="AB110" s="66"/>
    </row>
    <row r="111" spans="28:28" ht="11.25" customHeight="1" x14ac:dyDescent="0.2">
      <c r="AB111" s="66"/>
    </row>
  </sheetData>
  <sheetProtection sheet="1" objects="1" scenarios="1"/>
  <mergeCells count="15">
    <mergeCell ref="B91:E92"/>
    <mergeCell ref="D7:D9"/>
    <mergeCell ref="E7:E9"/>
    <mergeCell ref="F7:F9"/>
    <mergeCell ref="A36:R36"/>
    <mergeCell ref="A37:R37"/>
    <mergeCell ref="B77:B78"/>
    <mergeCell ref="A73:R73"/>
    <mergeCell ref="A74:R74"/>
    <mergeCell ref="B79:E80"/>
    <mergeCell ref="B81:E82"/>
    <mergeCell ref="B83:E84"/>
    <mergeCell ref="B85:E86"/>
    <mergeCell ref="B87:E88"/>
    <mergeCell ref="B89:E90"/>
  </mergeCells>
  <conditionalFormatting sqref="B10:B33 D10:F33 B42:B65 D42:F65">
    <cfRule type="expression" dxfId="58" priority="16">
      <formula>$B10=$V$2</formula>
    </cfRule>
    <cfRule type="containsErrors" dxfId="57" priority="17">
      <formula>ISERROR(B10)</formula>
    </cfRule>
  </conditionalFormatting>
  <hyperlinks>
    <hyperlink ref="B79:E80" location="Vacancies!A1" display="Social Worker Vacancies"/>
    <hyperlink ref="B81:E82" location="SW_CIN!A1" display="Children in Need per Social Worker"/>
    <hyperlink ref="B83:E84" location="Turnover!A1" display="Social Worker Turnover"/>
    <hyperlink ref="B85:E86" location="Agency!A1" display="Agency Social Workers"/>
    <hyperlink ref="B87:E88" location="Absence!A1" display="Absence"/>
    <hyperlink ref="B89:E90" location="Age!A1" display="Age"/>
    <hyperlink ref="B91:E9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indexed="39"/>
  </sheetPr>
  <dimension ref="A1:AA164"/>
  <sheetViews>
    <sheetView showRowColHeaders="0" topLeftCell="A130" zoomScaleNormal="100" workbookViewId="0">
      <selection activeCell="B161" sqref="B161:E162"/>
    </sheetView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9" width="10.28515625" style="62" customWidth="1"/>
    <col min="10" max="10" width="10.140625" style="62" customWidth="1"/>
    <col min="11" max="14" width="10.28515625" style="62" customWidth="1"/>
    <col min="15" max="15" width="2.5703125" style="62" customWidth="1"/>
    <col min="16" max="16" width="6.42578125" style="64" customWidth="1"/>
    <col min="17" max="17" width="4.85546875" style="64" hidden="1" customWidth="1"/>
    <col min="18" max="18" width="19.5703125" style="65" hidden="1" customWidth="1"/>
    <col min="19" max="19" width="19.42578125" style="65" hidden="1" customWidth="1"/>
    <col min="20" max="20" width="30" style="65" hidden="1" customWidth="1"/>
    <col min="21" max="22" width="16.7109375" style="65" hidden="1" customWidth="1"/>
    <col min="23" max="24" width="8.5703125" style="65" hidden="1" customWidth="1"/>
    <col min="25" max="25" width="3.5703125" style="65" customWidth="1"/>
    <col min="26" max="26" width="17" style="65" customWidth="1"/>
    <col min="27" max="27" width="5.7109375" style="65" customWidth="1"/>
    <col min="28" max="16384" width="9.140625" style="62"/>
  </cols>
  <sheetData>
    <row r="1" spans="1:27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91"/>
      <c r="Q1" s="103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18.75" customHeight="1" x14ac:dyDescent="0.2">
      <c r="A2" s="79"/>
      <c r="B2" s="87" t="s">
        <v>105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8"/>
      <c r="P2" s="92"/>
      <c r="Q2" s="105"/>
      <c r="R2" s="107" t="e">
        <f>VLOOKUP(S2,$R$81:$S$101,2,FALSE)</f>
        <v>#N/A</v>
      </c>
      <c r="S2" s="107" t="str">
        <f>Home!$B$7</f>
        <v>(None)</v>
      </c>
      <c r="T2" s="48" t="str">
        <f>"Selected LA- "&amp;S2</f>
        <v>Selected LA- (None)</v>
      </c>
    </row>
    <row r="3" spans="1:27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85"/>
      <c r="K3" s="85"/>
      <c r="L3" s="85"/>
      <c r="M3" s="85"/>
      <c r="N3" s="85"/>
      <c r="O3" s="86"/>
      <c r="P3" s="92"/>
      <c r="Q3" s="105"/>
    </row>
    <row r="4" spans="1:27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92"/>
      <c r="Q4" s="105"/>
      <c r="S4" s="155">
        <v>0</v>
      </c>
      <c r="T4" s="65">
        <v>21.5</v>
      </c>
    </row>
    <row r="5" spans="1:27" s="63" customFormat="1" ht="15" customHeight="1" x14ac:dyDescent="0.2">
      <c r="A5" s="80"/>
      <c r="B5" s="144" t="s">
        <v>107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81"/>
      <c r="P5" s="93"/>
      <c r="Q5" s="108"/>
      <c r="R5" s="154" t="s">
        <v>45</v>
      </c>
      <c r="S5" s="156">
        <f>I30</f>
        <v>270</v>
      </c>
      <c r="T5" s="158">
        <f>S5</f>
        <v>270</v>
      </c>
      <c r="U5" s="109"/>
      <c r="V5" s="109"/>
      <c r="W5" s="109"/>
      <c r="X5" s="109"/>
      <c r="Y5" s="109"/>
      <c r="Z5" s="109"/>
      <c r="AA5" s="109"/>
    </row>
    <row r="6" spans="1:27" ht="18" customHeight="1" x14ac:dyDescent="0.2">
      <c r="A6" s="79"/>
      <c r="B6" s="1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8"/>
      <c r="P6" s="92"/>
      <c r="Q6" s="105"/>
      <c r="R6" s="154" t="s">
        <v>53</v>
      </c>
      <c r="S6" s="181">
        <f>I31</f>
        <v>220</v>
      </c>
      <c r="T6" s="158">
        <f>S6</f>
        <v>220</v>
      </c>
    </row>
    <row r="7" spans="1:27" ht="12.75" x14ac:dyDescent="0.2">
      <c r="A7" s="137"/>
      <c r="B7" s="60"/>
      <c r="C7" s="60"/>
      <c r="D7" s="350" t="s">
        <v>106</v>
      </c>
      <c r="E7" s="367" t="s">
        <v>98</v>
      </c>
      <c r="F7" s="368"/>
      <c r="G7" s="368"/>
      <c r="H7" s="368"/>
      <c r="I7" s="369"/>
      <c r="J7" s="367" t="s">
        <v>99</v>
      </c>
      <c r="K7" s="368"/>
      <c r="L7" s="368"/>
      <c r="M7" s="368"/>
      <c r="N7" s="369"/>
      <c r="O7" s="78"/>
      <c r="P7" s="92"/>
      <c r="Q7" s="105"/>
      <c r="R7" s="154"/>
      <c r="S7" s="181"/>
      <c r="T7" s="158"/>
    </row>
    <row r="8" spans="1:27" s="68" customFormat="1" ht="36" customHeight="1" x14ac:dyDescent="0.2">
      <c r="A8" s="82"/>
      <c r="B8" s="243"/>
      <c r="C8" s="67"/>
      <c r="D8" s="352"/>
      <c r="E8" s="242" t="s">
        <v>97</v>
      </c>
      <c r="F8" s="171" t="s">
        <v>96</v>
      </c>
      <c r="G8" s="171" t="s">
        <v>102</v>
      </c>
      <c r="H8" s="171" t="s">
        <v>101</v>
      </c>
      <c r="I8" s="139" t="s">
        <v>100</v>
      </c>
      <c r="J8" s="242" t="s">
        <v>97</v>
      </c>
      <c r="K8" s="171" t="s">
        <v>96</v>
      </c>
      <c r="L8" s="171" t="s">
        <v>95</v>
      </c>
      <c r="M8" s="171" t="s">
        <v>94</v>
      </c>
      <c r="N8" s="139" t="s">
        <v>100</v>
      </c>
      <c r="O8" s="83"/>
      <c r="P8" s="94"/>
      <c r="Q8" s="111"/>
      <c r="R8" s="154" t="s">
        <v>46</v>
      </c>
      <c r="S8" s="180">
        <f>I32</f>
        <v>1640</v>
      </c>
      <c r="T8" s="180">
        <f>S8</f>
        <v>1640</v>
      </c>
      <c r="U8" s="114"/>
      <c r="V8" s="114"/>
      <c r="W8" s="114"/>
      <c r="X8" s="114"/>
      <c r="Y8" s="114"/>
      <c r="Z8" s="114"/>
      <c r="AA8" s="114"/>
    </row>
    <row r="9" spans="1:27" s="68" customFormat="1" ht="13.5" customHeight="1" x14ac:dyDescent="0.2">
      <c r="A9" s="82"/>
      <c r="B9" s="69" t="s">
        <v>0</v>
      </c>
      <c r="C9" s="67"/>
      <c r="D9" s="219">
        <v>55</v>
      </c>
      <c r="E9" s="229" t="s">
        <v>74</v>
      </c>
      <c r="F9" s="183">
        <v>13</v>
      </c>
      <c r="G9" s="183">
        <v>18</v>
      </c>
      <c r="H9" s="183">
        <v>13</v>
      </c>
      <c r="I9" s="151" t="s">
        <v>74</v>
      </c>
      <c r="J9" s="229" t="s">
        <v>74</v>
      </c>
      <c r="K9" s="183">
        <v>24</v>
      </c>
      <c r="L9" s="183">
        <v>33</v>
      </c>
      <c r="M9" s="183">
        <v>24</v>
      </c>
      <c r="N9" s="151" t="s">
        <v>74</v>
      </c>
      <c r="O9" s="83"/>
      <c r="P9" s="94"/>
      <c r="Q9" s="111"/>
      <c r="R9" s="61" t="str">
        <f t="shared" ref="R9:R31" si="0">B9</f>
        <v>Bracknell Forest</v>
      </c>
      <c r="S9" s="115" t="b">
        <f t="shared" ref="S9:S31" si="1">IF(R9=$S$74,I9)</f>
        <v>0</v>
      </c>
      <c r="U9" s="114"/>
      <c r="V9" s="114"/>
      <c r="W9" s="114"/>
      <c r="X9" s="114"/>
      <c r="Y9" s="114"/>
      <c r="Z9" s="114"/>
      <c r="AA9" s="114"/>
    </row>
    <row r="10" spans="1:27" s="68" customFormat="1" ht="13.5" customHeight="1" x14ac:dyDescent="0.2">
      <c r="A10" s="82"/>
      <c r="B10" s="69" t="s">
        <v>22</v>
      </c>
      <c r="C10" s="67"/>
      <c r="D10" s="219">
        <v>225</v>
      </c>
      <c r="E10" s="229">
        <v>32</v>
      </c>
      <c r="F10" s="183">
        <v>67</v>
      </c>
      <c r="G10" s="183">
        <v>69</v>
      </c>
      <c r="H10" s="183">
        <v>44</v>
      </c>
      <c r="I10" s="120">
        <v>13</v>
      </c>
      <c r="J10" s="229">
        <v>14</v>
      </c>
      <c r="K10" s="183">
        <v>30</v>
      </c>
      <c r="L10" s="183">
        <v>31</v>
      </c>
      <c r="M10" s="183">
        <v>20</v>
      </c>
      <c r="N10" s="120">
        <v>6</v>
      </c>
      <c r="O10" s="83"/>
      <c r="P10" s="94"/>
      <c r="Q10" s="111"/>
      <c r="R10" s="61" t="str">
        <f t="shared" si="0"/>
        <v>Brighton &amp; Hove</v>
      </c>
      <c r="S10" s="115" t="b">
        <f t="shared" si="1"/>
        <v>0</v>
      </c>
      <c r="U10" s="114"/>
      <c r="V10" s="114"/>
      <c r="W10" s="114"/>
      <c r="X10" s="114"/>
      <c r="Y10" s="114"/>
      <c r="Z10" s="114"/>
      <c r="AA10" s="114"/>
    </row>
    <row r="11" spans="1:27" s="68" customFormat="1" ht="13.5" customHeight="1" x14ac:dyDescent="0.2">
      <c r="A11" s="82"/>
      <c r="B11" s="69" t="s">
        <v>8</v>
      </c>
      <c r="C11" s="67"/>
      <c r="D11" s="219">
        <v>222</v>
      </c>
      <c r="E11" s="229">
        <v>28</v>
      </c>
      <c r="F11" s="183">
        <v>73</v>
      </c>
      <c r="G11" s="183">
        <v>47</v>
      </c>
      <c r="H11" s="183">
        <v>59</v>
      </c>
      <c r="I11" s="120">
        <v>15</v>
      </c>
      <c r="J11" s="229">
        <v>13</v>
      </c>
      <c r="K11" s="183">
        <v>33</v>
      </c>
      <c r="L11" s="183">
        <v>21</v>
      </c>
      <c r="M11" s="183">
        <v>27</v>
      </c>
      <c r="N11" s="120">
        <v>7</v>
      </c>
      <c r="O11" s="83"/>
      <c r="P11" s="94"/>
      <c r="Q11" s="111"/>
      <c r="R11" s="61" t="str">
        <f t="shared" si="0"/>
        <v>Buckinghamshire</v>
      </c>
      <c r="S11" s="115" t="b">
        <f t="shared" si="1"/>
        <v>0</v>
      </c>
      <c r="U11" s="114"/>
      <c r="V11" s="114"/>
      <c r="W11" s="114"/>
      <c r="X11" s="114"/>
      <c r="Y11" s="114"/>
      <c r="Z11" s="114"/>
      <c r="AA11" s="114"/>
    </row>
    <row r="12" spans="1:27" s="68" customFormat="1" ht="13.5" customHeight="1" x14ac:dyDescent="0.2">
      <c r="A12" s="82"/>
      <c r="B12" s="69" t="s">
        <v>4</v>
      </c>
      <c r="C12" s="67"/>
      <c r="D12" s="219">
        <v>332</v>
      </c>
      <c r="E12" s="229">
        <v>47</v>
      </c>
      <c r="F12" s="183">
        <v>92</v>
      </c>
      <c r="G12" s="183">
        <v>81</v>
      </c>
      <c r="H12" s="183">
        <v>91</v>
      </c>
      <c r="I12" s="120">
        <v>21</v>
      </c>
      <c r="J12" s="229">
        <v>14</v>
      </c>
      <c r="K12" s="183">
        <v>28</v>
      </c>
      <c r="L12" s="183">
        <v>24</v>
      </c>
      <c r="M12" s="183">
        <v>27</v>
      </c>
      <c r="N12" s="120">
        <v>6</v>
      </c>
      <c r="O12" s="83"/>
      <c r="P12" s="94"/>
      <c r="Q12" s="111"/>
      <c r="R12" s="61" t="str">
        <f t="shared" si="0"/>
        <v>East Sussex</v>
      </c>
      <c r="S12" s="115" t="b">
        <f t="shared" si="1"/>
        <v>0</v>
      </c>
      <c r="U12" s="114"/>
      <c r="V12" s="114"/>
      <c r="W12" s="114"/>
      <c r="X12" s="114"/>
      <c r="Y12" s="114"/>
      <c r="Z12" s="114"/>
      <c r="AA12" s="114"/>
    </row>
    <row r="13" spans="1:27" s="68" customFormat="1" ht="13.5" customHeight="1" x14ac:dyDescent="0.2">
      <c r="A13" s="82"/>
      <c r="B13" s="69" t="s">
        <v>6</v>
      </c>
      <c r="C13" s="67"/>
      <c r="D13" s="219">
        <v>417</v>
      </c>
      <c r="E13" s="229">
        <v>70</v>
      </c>
      <c r="F13" s="183">
        <v>124</v>
      </c>
      <c r="G13" s="183">
        <v>97</v>
      </c>
      <c r="H13" s="183">
        <v>96</v>
      </c>
      <c r="I13" s="120">
        <v>30</v>
      </c>
      <c r="J13" s="229">
        <v>17</v>
      </c>
      <c r="K13" s="183">
        <v>30</v>
      </c>
      <c r="L13" s="183">
        <v>23</v>
      </c>
      <c r="M13" s="183">
        <v>23</v>
      </c>
      <c r="N13" s="151">
        <v>7</v>
      </c>
      <c r="O13" s="83"/>
      <c r="P13" s="94"/>
      <c r="Q13" s="111"/>
      <c r="R13" s="61" t="str">
        <f t="shared" si="0"/>
        <v>Hampshire</v>
      </c>
      <c r="S13" s="115" t="b">
        <f t="shared" si="1"/>
        <v>0</v>
      </c>
      <c r="U13" s="114"/>
      <c r="V13" s="114"/>
      <c r="W13" s="114"/>
      <c r="X13" s="114"/>
      <c r="Y13" s="114"/>
      <c r="Z13" s="114"/>
      <c r="AA13" s="114"/>
    </row>
    <row r="14" spans="1:27" s="68" customFormat="1" ht="13.5" customHeight="1" x14ac:dyDescent="0.2">
      <c r="A14" s="82"/>
      <c r="B14" s="69" t="s">
        <v>1</v>
      </c>
      <c r="C14" s="67"/>
      <c r="D14" s="219">
        <v>77</v>
      </c>
      <c r="E14" s="229">
        <v>12</v>
      </c>
      <c r="F14" s="183">
        <v>16</v>
      </c>
      <c r="G14" s="183">
        <v>22</v>
      </c>
      <c r="H14" s="183">
        <v>24</v>
      </c>
      <c r="I14" s="120">
        <v>3</v>
      </c>
      <c r="J14" s="229">
        <v>16</v>
      </c>
      <c r="K14" s="183">
        <v>21</v>
      </c>
      <c r="L14" s="183">
        <v>29</v>
      </c>
      <c r="M14" s="183">
        <v>31</v>
      </c>
      <c r="N14" s="120">
        <v>4</v>
      </c>
      <c r="O14" s="83"/>
      <c r="P14" s="94"/>
      <c r="Q14" s="111"/>
      <c r="R14" s="61" t="str">
        <f t="shared" si="0"/>
        <v>Isle of Wight</v>
      </c>
      <c r="S14" s="115" t="b">
        <f t="shared" si="1"/>
        <v>0</v>
      </c>
      <c r="U14" s="114"/>
      <c r="V14" s="114"/>
      <c r="W14" s="114"/>
      <c r="X14" s="114"/>
      <c r="Y14" s="114"/>
      <c r="Z14" s="114"/>
      <c r="AA14" s="114"/>
    </row>
    <row r="15" spans="1:27" s="68" customFormat="1" ht="13.5" customHeight="1" x14ac:dyDescent="0.2">
      <c r="A15" s="82"/>
      <c r="B15" s="69" t="s">
        <v>9</v>
      </c>
      <c r="C15" s="67"/>
      <c r="D15" s="219">
        <v>552</v>
      </c>
      <c r="E15" s="229">
        <v>103</v>
      </c>
      <c r="F15" s="183">
        <v>149</v>
      </c>
      <c r="G15" s="183">
        <v>144</v>
      </c>
      <c r="H15" s="183">
        <v>122</v>
      </c>
      <c r="I15" s="120">
        <v>34</v>
      </c>
      <c r="J15" s="229">
        <v>19</v>
      </c>
      <c r="K15" s="183">
        <v>27</v>
      </c>
      <c r="L15" s="183">
        <v>26</v>
      </c>
      <c r="M15" s="183">
        <v>22</v>
      </c>
      <c r="N15" s="120">
        <v>6</v>
      </c>
      <c r="O15" s="83"/>
      <c r="P15" s="94"/>
      <c r="Q15" s="111"/>
      <c r="R15" s="61" t="str">
        <f t="shared" si="0"/>
        <v>Kent</v>
      </c>
      <c r="S15" s="115" t="b">
        <f t="shared" si="1"/>
        <v>0</v>
      </c>
      <c r="U15" s="114"/>
      <c r="V15" s="114"/>
      <c r="W15" s="114"/>
      <c r="X15" s="114"/>
      <c r="Y15" s="114"/>
      <c r="Z15" s="114"/>
      <c r="AA15" s="114"/>
    </row>
    <row r="16" spans="1:27" s="68" customFormat="1" ht="13.5" customHeight="1" x14ac:dyDescent="0.2">
      <c r="A16" s="82"/>
      <c r="B16" s="69" t="s">
        <v>2</v>
      </c>
      <c r="C16" s="67"/>
      <c r="D16" s="219">
        <v>151</v>
      </c>
      <c r="E16" s="229">
        <v>27</v>
      </c>
      <c r="F16" s="183">
        <v>44</v>
      </c>
      <c r="G16" s="183">
        <v>31</v>
      </c>
      <c r="H16" s="183">
        <v>37</v>
      </c>
      <c r="I16" s="120">
        <v>12</v>
      </c>
      <c r="J16" s="229">
        <v>18</v>
      </c>
      <c r="K16" s="183">
        <v>29</v>
      </c>
      <c r="L16" s="183">
        <v>21</v>
      </c>
      <c r="M16" s="183">
        <v>25</v>
      </c>
      <c r="N16" s="120">
        <v>8</v>
      </c>
      <c r="O16" s="83"/>
      <c r="P16" s="94"/>
      <c r="Q16" s="111"/>
      <c r="R16" s="61" t="str">
        <f t="shared" si="0"/>
        <v>Medway</v>
      </c>
      <c r="S16" s="115" t="b">
        <f t="shared" si="1"/>
        <v>0</v>
      </c>
      <c r="U16" s="114"/>
      <c r="V16" s="114"/>
      <c r="W16" s="114"/>
      <c r="X16" s="114"/>
      <c r="Y16" s="114"/>
      <c r="Z16" s="114"/>
      <c r="AA16" s="114"/>
    </row>
    <row r="17" spans="1:27" s="68" customFormat="1" ht="13.5" customHeight="1" x14ac:dyDescent="0.2">
      <c r="A17" s="82"/>
      <c r="B17" s="69" t="s">
        <v>10</v>
      </c>
      <c r="C17" s="67"/>
      <c r="D17" s="219">
        <v>126</v>
      </c>
      <c r="E17" s="229">
        <v>15</v>
      </c>
      <c r="F17" s="183">
        <v>35</v>
      </c>
      <c r="G17" s="183">
        <v>34</v>
      </c>
      <c r="H17" s="183">
        <v>37</v>
      </c>
      <c r="I17" s="120">
        <v>5</v>
      </c>
      <c r="J17" s="229">
        <v>12</v>
      </c>
      <c r="K17" s="183">
        <v>28</v>
      </c>
      <c r="L17" s="183">
        <v>27</v>
      </c>
      <c r="M17" s="183">
        <v>29</v>
      </c>
      <c r="N17" s="151">
        <v>4</v>
      </c>
      <c r="O17" s="83"/>
      <c r="P17" s="94"/>
      <c r="Q17" s="111"/>
      <c r="R17" s="61" t="str">
        <f t="shared" si="0"/>
        <v>Milton Keynes</v>
      </c>
      <c r="S17" s="115" t="b">
        <f t="shared" si="1"/>
        <v>0</v>
      </c>
      <c r="U17" s="114"/>
      <c r="V17" s="114"/>
      <c r="W17" s="114"/>
      <c r="X17" s="114"/>
      <c r="Y17" s="114"/>
      <c r="Z17" s="114"/>
      <c r="AA17" s="114"/>
    </row>
    <row r="18" spans="1:27" s="68" customFormat="1" ht="13.5" customHeight="1" x14ac:dyDescent="0.2">
      <c r="A18" s="82"/>
      <c r="B18" s="69" t="s">
        <v>11</v>
      </c>
      <c r="C18" s="67"/>
      <c r="D18" s="219">
        <v>346</v>
      </c>
      <c r="E18" s="229">
        <v>50</v>
      </c>
      <c r="F18" s="183">
        <v>79</v>
      </c>
      <c r="G18" s="183">
        <v>89</v>
      </c>
      <c r="H18" s="183">
        <v>97</v>
      </c>
      <c r="I18" s="120">
        <v>31</v>
      </c>
      <c r="J18" s="229">
        <v>14</v>
      </c>
      <c r="K18" s="183">
        <v>23</v>
      </c>
      <c r="L18" s="183">
        <v>26</v>
      </c>
      <c r="M18" s="183">
        <v>28</v>
      </c>
      <c r="N18" s="120">
        <v>9</v>
      </c>
      <c r="O18" s="83"/>
      <c r="P18" s="94"/>
      <c r="Q18" s="111"/>
      <c r="R18" s="61" t="str">
        <f t="shared" si="0"/>
        <v>Oxfordshire</v>
      </c>
      <c r="S18" s="115" t="b">
        <f t="shared" si="1"/>
        <v>0</v>
      </c>
      <c r="U18" s="114"/>
      <c r="V18" s="114"/>
      <c r="W18" s="114"/>
      <c r="X18" s="114"/>
      <c r="Y18" s="114"/>
      <c r="Z18" s="114"/>
      <c r="AA18" s="114"/>
    </row>
    <row r="19" spans="1:27" s="68" customFormat="1" ht="13.5" customHeight="1" x14ac:dyDescent="0.2">
      <c r="A19" s="82"/>
      <c r="B19" s="69" t="s">
        <v>12</v>
      </c>
      <c r="C19" s="67"/>
      <c r="D19" s="219">
        <v>178</v>
      </c>
      <c r="E19" s="229">
        <v>49</v>
      </c>
      <c r="F19" s="183">
        <v>37</v>
      </c>
      <c r="G19" s="183">
        <v>41</v>
      </c>
      <c r="H19" s="183">
        <v>43</v>
      </c>
      <c r="I19" s="120">
        <v>8</v>
      </c>
      <c r="J19" s="229">
        <v>28</v>
      </c>
      <c r="K19" s="183">
        <v>21</v>
      </c>
      <c r="L19" s="183">
        <v>23</v>
      </c>
      <c r="M19" s="183">
        <v>24</v>
      </c>
      <c r="N19" s="120">
        <v>4</v>
      </c>
      <c r="O19" s="83"/>
      <c r="P19" s="94"/>
      <c r="Q19" s="111"/>
      <c r="R19" s="61" t="str">
        <f t="shared" si="0"/>
        <v>Portsmouth</v>
      </c>
      <c r="S19" s="115" t="b">
        <f t="shared" si="1"/>
        <v>0</v>
      </c>
      <c r="U19" s="114"/>
      <c r="V19" s="114"/>
      <c r="W19" s="114"/>
      <c r="X19" s="114"/>
      <c r="Y19" s="114"/>
      <c r="Z19" s="114"/>
      <c r="AA19" s="114"/>
    </row>
    <row r="20" spans="1:27" s="68" customFormat="1" ht="13.5" customHeight="1" x14ac:dyDescent="0.2">
      <c r="A20" s="82"/>
      <c r="B20" s="69" t="s">
        <v>3</v>
      </c>
      <c r="C20" s="67"/>
      <c r="D20" s="219">
        <v>103</v>
      </c>
      <c r="E20" s="229">
        <v>14</v>
      </c>
      <c r="F20" s="183">
        <v>22</v>
      </c>
      <c r="G20" s="183">
        <v>29</v>
      </c>
      <c r="H20" s="183">
        <v>35</v>
      </c>
      <c r="I20" s="120">
        <v>3</v>
      </c>
      <c r="J20" s="229">
        <v>14</v>
      </c>
      <c r="K20" s="183">
        <v>21</v>
      </c>
      <c r="L20" s="183">
        <v>28</v>
      </c>
      <c r="M20" s="183">
        <v>34</v>
      </c>
      <c r="N20" s="120">
        <v>3</v>
      </c>
      <c r="O20" s="83"/>
      <c r="P20" s="94"/>
      <c r="Q20" s="111"/>
      <c r="R20" s="61" t="str">
        <f t="shared" si="0"/>
        <v>Reading</v>
      </c>
      <c r="S20" s="115" t="b">
        <f t="shared" si="1"/>
        <v>0</v>
      </c>
      <c r="U20" s="114"/>
      <c r="V20" s="114"/>
      <c r="W20" s="114"/>
      <c r="X20" s="114"/>
      <c r="Y20" s="114"/>
      <c r="Z20" s="114"/>
      <c r="AA20" s="114"/>
    </row>
    <row r="21" spans="1:27" s="68" customFormat="1" ht="13.5" customHeight="1" x14ac:dyDescent="0.2">
      <c r="A21" s="82"/>
      <c r="B21" s="69" t="s">
        <v>13</v>
      </c>
      <c r="C21" s="67"/>
      <c r="D21" s="219">
        <v>81</v>
      </c>
      <c r="E21" s="229" t="s">
        <v>74</v>
      </c>
      <c r="F21" s="183">
        <v>22</v>
      </c>
      <c r="G21" s="183">
        <v>29</v>
      </c>
      <c r="H21" s="183">
        <v>17</v>
      </c>
      <c r="I21" s="120" t="s">
        <v>74</v>
      </c>
      <c r="J21" s="229" t="s">
        <v>74</v>
      </c>
      <c r="K21" s="183">
        <v>27</v>
      </c>
      <c r="L21" s="183">
        <v>36</v>
      </c>
      <c r="M21" s="183">
        <v>21</v>
      </c>
      <c r="N21" s="151" t="s">
        <v>74</v>
      </c>
      <c r="O21" s="83"/>
      <c r="P21" s="94"/>
      <c r="Q21" s="111"/>
      <c r="R21" s="61" t="str">
        <f t="shared" si="0"/>
        <v>Slough</v>
      </c>
      <c r="S21" s="115" t="b">
        <f t="shared" si="1"/>
        <v>0</v>
      </c>
      <c r="U21" s="114"/>
      <c r="V21" s="114"/>
      <c r="W21" s="114"/>
      <c r="X21" s="114"/>
      <c r="Y21" s="114"/>
      <c r="Z21" s="114"/>
      <c r="AA21" s="114"/>
    </row>
    <row r="22" spans="1:27" s="68" customFormat="1" ht="13.5" customHeight="1" x14ac:dyDescent="0.2">
      <c r="A22" s="82"/>
      <c r="B22" s="69" t="s">
        <v>28</v>
      </c>
      <c r="C22" s="67"/>
      <c r="D22" s="219">
        <v>214</v>
      </c>
      <c r="E22" s="229">
        <v>29</v>
      </c>
      <c r="F22" s="183">
        <v>56</v>
      </c>
      <c r="G22" s="183">
        <v>54</v>
      </c>
      <c r="H22" s="183">
        <v>58</v>
      </c>
      <c r="I22" s="120">
        <v>17</v>
      </c>
      <c r="J22" s="229">
        <v>14</v>
      </c>
      <c r="K22" s="183">
        <v>26</v>
      </c>
      <c r="L22" s="183">
        <v>25</v>
      </c>
      <c r="M22" s="183">
        <v>27</v>
      </c>
      <c r="N22" s="120">
        <v>8</v>
      </c>
      <c r="O22" s="83"/>
      <c r="P22" s="94"/>
      <c r="Q22" s="111"/>
      <c r="R22" s="61" t="str">
        <f t="shared" si="0"/>
        <v>Somerset</v>
      </c>
      <c r="S22" s="115" t="b">
        <f t="shared" si="1"/>
        <v>0</v>
      </c>
      <c r="U22" s="114"/>
      <c r="V22" s="114"/>
      <c r="W22" s="114"/>
      <c r="X22" s="114"/>
      <c r="Y22" s="114"/>
      <c r="Z22" s="114"/>
      <c r="AA22" s="114"/>
    </row>
    <row r="23" spans="1:27" s="68" customFormat="1" ht="13.5" customHeight="1" x14ac:dyDescent="0.2">
      <c r="A23" s="82"/>
      <c r="B23" s="69" t="s">
        <v>14</v>
      </c>
      <c r="C23" s="67"/>
      <c r="D23" s="219">
        <v>177</v>
      </c>
      <c r="E23" s="229">
        <v>30</v>
      </c>
      <c r="F23" s="183">
        <v>43</v>
      </c>
      <c r="G23" s="183">
        <v>53</v>
      </c>
      <c r="H23" s="183">
        <v>44</v>
      </c>
      <c r="I23" s="120">
        <v>7</v>
      </c>
      <c r="J23" s="229">
        <v>17</v>
      </c>
      <c r="K23" s="183">
        <v>24</v>
      </c>
      <c r="L23" s="183">
        <v>30</v>
      </c>
      <c r="M23" s="183">
        <v>25</v>
      </c>
      <c r="N23" s="120">
        <v>4</v>
      </c>
      <c r="O23" s="83"/>
      <c r="P23" s="94"/>
      <c r="Q23" s="111"/>
      <c r="R23" s="61" t="str">
        <f t="shared" si="0"/>
        <v>Southampton</v>
      </c>
      <c r="S23" s="115" t="b">
        <f t="shared" si="1"/>
        <v>0</v>
      </c>
      <c r="U23" s="114"/>
      <c r="V23" s="114"/>
      <c r="W23" s="114"/>
      <c r="X23" s="114"/>
      <c r="Y23" s="114"/>
      <c r="Z23" s="114"/>
      <c r="AA23" s="114"/>
    </row>
    <row r="24" spans="1:27" s="68" customFormat="1" ht="13.5" customHeight="1" x14ac:dyDescent="0.2">
      <c r="A24" s="82"/>
      <c r="B24" s="69" t="s">
        <v>7</v>
      </c>
      <c r="C24" s="67"/>
      <c r="D24" s="219">
        <v>483</v>
      </c>
      <c r="E24" s="229">
        <v>53</v>
      </c>
      <c r="F24" s="183">
        <v>153</v>
      </c>
      <c r="G24" s="183">
        <v>110</v>
      </c>
      <c r="H24" s="183">
        <v>136</v>
      </c>
      <c r="I24" s="120">
        <v>31</v>
      </c>
      <c r="J24" s="229">
        <v>11</v>
      </c>
      <c r="K24" s="183">
        <v>32</v>
      </c>
      <c r="L24" s="183">
        <v>23</v>
      </c>
      <c r="M24" s="183">
        <v>28</v>
      </c>
      <c r="N24" s="120">
        <v>6</v>
      </c>
      <c r="O24" s="83"/>
      <c r="P24" s="94"/>
      <c r="Q24" s="111"/>
      <c r="R24" s="61" t="str">
        <f t="shared" si="0"/>
        <v>Surrey</v>
      </c>
      <c r="S24" s="115" t="b">
        <f t="shared" si="1"/>
        <v>0</v>
      </c>
      <c r="U24" s="114"/>
      <c r="V24" s="114"/>
      <c r="W24" s="114"/>
      <c r="X24" s="114"/>
      <c r="Y24" s="114"/>
      <c r="Z24" s="114"/>
      <c r="AA24" s="114"/>
    </row>
    <row r="25" spans="1:27" s="68" customFormat="1" ht="13.5" customHeight="1" x14ac:dyDescent="0.2">
      <c r="A25" s="177"/>
      <c r="B25" s="69" t="s">
        <v>52</v>
      </c>
      <c r="C25" s="67"/>
      <c r="D25" s="219">
        <v>101</v>
      </c>
      <c r="E25" s="229">
        <v>17</v>
      </c>
      <c r="F25" s="183">
        <v>24</v>
      </c>
      <c r="G25" s="183">
        <v>21</v>
      </c>
      <c r="H25" s="183">
        <v>27</v>
      </c>
      <c r="I25" s="120">
        <v>12</v>
      </c>
      <c r="J25" s="229">
        <v>17</v>
      </c>
      <c r="K25" s="183">
        <v>24</v>
      </c>
      <c r="L25" s="183">
        <v>21</v>
      </c>
      <c r="M25" s="183">
        <v>27</v>
      </c>
      <c r="N25" s="151">
        <v>12</v>
      </c>
      <c r="O25" s="83"/>
      <c r="P25" s="94"/>
      <c r="Q25" s="111"/>
      <c r="R25" s="61" t="str">
        <f t="shared" si="0"/>
        <v>Swindon</v>
      </c>
      <c r="S25" s="115" t="b">
        <f t="shared" si="1"/>
        <v>0</v>
      </c>
      <c r="U25" s="114"/>
      <c r="V25" s="114"/>
      <c r="W25" s="114"/>
      <c r="X25" s="114"/>
      <c r="Y25" s="114"/>
      <c r="Z25" s="114"/>
      <c r="AA25" s="114"/>
    </row>
    <row r="26" spans="1:27" s="68" customFormat="1" ht="13.5" customHeight="1" x14ac:dyDescent="0.2">
      <c r="A26" s="82"/>
      <c r="B26" s="69" t="s">
        <v>15</v>
      </c>
      <c r="C26" s="67"/>
      <c r="D26" s="219">
        <v>76</v>
      </c>
      <c r="E26" s="229">
        <v>9</v>
      </c>
      <c r="F26" s="183">
        <v>24</v>
      </c>
      <c r="G26" s="183">
        <v>21</v>
      </c>
      <c r="H26" s="183">
        <v>19</v>
      </c>
      <c r="I26" s="120">
        <v>3</v>
      </c>
      <c r="J26" s="229">
        <v>12</v>
      </c>
      <c r="K26" s="183">
        <v>32</v>
      </c>
      <c r="L26" s="183">
        <v>28</v>
      </c>
      <c r="M26" s="183">
        <v>25</v>
      </c>
      <c r="N26" s="120">
        <v>4</v>
      </c>
      <c r="O26" s="83"/>
      <c r="P26" s="94"/>
      <c r="Q26" s="111"/>
      <c r="R26" s="61" t="str">
        <f t="shared" si="0"/>
        <v>West Berkshire</v>
      </c>
      <c r="S26" s="115" t="b">
        <f t="shared" si="1"/>
        <v>0</v>
      </c>
      <c r="U26" s="114"/>
      <c r="V26" s="114"/>
      <c r="W26" s="114"/>
      <c r="X26" s="114"/>
      <c r="Y26" s="114"/>
      <c r="Z26" s="114"/>
      <c r="AA26" s="114"/>
    </row>
    <row r="27" spans="1:27" s="68" customFormat="1" ht="13.5" customHeight="1" x14ac:dyDescent="0.2">
      <c r="A27" s="82"/>
      <c r="B27" s="69" t="s">
        <v>5</v>
      </c>
      <c r="C27" s="67"/>
      <c r="D27" s="219">
        <v>407</v>
      </c>
      <c r="E27" s="229">
        <v>54</v>
      </c>
      <c r="F27" s="183">
        <v>94</v>
      </c>
      <c r="G27" s="183">
        <v>109</v>
      </c>
      <c r="H27" s="183">
        <v>109</v>
      </c>
      <c r="I27" s="120">
        <v>41</v>
      </c>
      <c r="J27" s="229">
        <v>13</v>
      </c>
      <c r="K27" s="183">
        <v>23</v>
      </c>
      <c r="L27" s="183">
        <v>27</v>
      </c>
      <c r="M27" s="183">
        <v>27</v>
      </c>
      <c r="N27" s="120">
        <v>10</v>
      </c>
      <c r="O27" s="83"/>
      <c r="P27" s="94"/>
      <c r="Q27" s="111"/>
      <c r="R27" s="61" t="str">
        <f t="shared" si="0"/>
        <v>West Sussex</v>
      </c>
      <c r="S27" s="115" t="b">
        <f t="shared" si="1"/>
        <v>0</v>
      </c>
      <c r="U27" s="114"/>
      <c r="V27" s="114"/>
      <c r="W27" s="114"/>
      <c r="X27" s="114"/>
      <c r="Y27" s="114"/>
      <c r="Z27" s="114"/>
      <c r="AA27" s="114"/>
    </row>
    <row r="28" spans="1:27" s="68" customFormat="1" ht="13.5" customHeight="1" x14ac:dyDescent="0.2">
      <c r="A28" s="82"/>
      <c r="B28" s="69" t="s">
        <v>21</v>
      </c>
      <c r="C28" s="67"/>
      <c r="D28" s="220">
        <v>58</v>
      </c>
      <c r="E28" s="231">
        <v>12</v>
      </c>
      <c r="F28" s="184">
        <v>19</v>
      </c>
      <c r="G28" s="184">
        <v>13</v>
      </c>
      <c r="H28" s="184">
        <v>11</v>
      </c>
      <c r="I28" s="120">
        <v>3</v>
      </c>
      <c r="J28" s="229">
        <v>21</v>
      </c>
      <c r="K28" s="183">
        <v>33</v>
      </c>
      <c r="L28" s="183">
        <v>22</v>
      </c>
      <c r="M28" s="183">
        <v>19</v>
      </c>
      <c r="N28" s="120">
        <v>5</v>
      </c>
      <c r="O28" s="83"/>
      <c r="P28" s="94"/>
      <c r="Q28" s="111"/>
      <c r="R28" s="61" t="str">
        <f t="shared" si="0"/>
        <v>Windsor &amp; Maidenhead</v>
      </c>
      <c r="S28" s="115" t="b">
        <f t="shared" si="1"/>
        <v>0</v>
      </c>
      <c r="U28" s="114"/>
      <c r="V28" s="114"/>
      <c r="W28" s="114"/>
      <c r="X28" s="114"/>
      <c r="Y28" s="114"/>
      <c r="Z28" s="114"/>
      <c r="AA28" s="114"/>
    </row>
    <row r="29" spans="1:27" s="68" customFormat="1" ht="13.5" customHeight="1" x14ac:dyDescent="0.2">
      <c r="A29" s="82"/>
      <c r="B29" s="69" t="s">
        <v>16</v>
      </c>
      <c r="C29" s="67"/>
      <c r="D29" s="220">
        <v>61</v>
      </c>
      <c r="E29" s="231">
        <v>10</v>
      </c>
      <c r="F29" s="184">
        <v>19</v>
      </c>
      <c r="G29" s="184">
        <v>12</v>
      </c>
      <c r="H29" s="184">
        <v>16</v>
      </c>
      <c r="I29" s="120">
        <v>4</v>
      </c>
      <c r="J29" s="229">
        <v>16</v>
      </c>
      <c r="K29" s="183">
        <v>31</v>
      </c>
      <c r="L29" s="183">
        <v>20</v>
      </c>
      <c r="M29" s="183">
        <v>26</v>
      </c>
      <c r="N29" s="151">
        <v>7</v>
      </c>
      <c r="O29" s="83"/>
      <c r="P29" s="94"/>
      <c r="Q29" s="111"/>
      <c r="R29" s="61" t="str">
        <f t="shared" si="0"/>
        <v>Wokingham</v>
      </c>
      <c r="S29" s="115" t="b">
        <f t="shared" si="1"/>
        <v>0</v>
      </c>
      <c r="U29" s="114"/>
      <c r="V29" s="114"/>
      <c r="W29" s="114"/>
      <c r="X29" s="114"/>
      <c r="Y29" s="114"/>
      <c r="Z29" s="114"/>
      <c r="AA29" s="114"/>
    </row>
    <row r="30" spans="1:27" s="68" customFormat="1" ht="13.5" customHeight="1" x14ac:dyDescent="0.2">
      <c r="A30" s="82"/>
      <c r="B30" s="88" t="s">
        <v>23</v>
      </c>
      <c r="C30" s="67"/>
      <c r="D30" s="221">
        <v>4130</v>
      </c>
      <c r="E30" s="233">
        <v>640</v>
      </c>
      <c r="F30" s="185">
        <v>1130</v>
      </c>
      <c r="G30" s="185">
        <v>1050</v>
      </c>
      <c r="H30" s="185">
        <v>1050</v>
      </c>
      <c r="I30" s="152">
        <v>270</v>
      </c>
      <c r="J30" s="229">
        <v>15</v>
      </c>
      <c r="K30" s="183">
        <v>27</v>
      </c>
      <c r="L30" s="183">
        <v>25</v>
      </c>
      <c r="M30" s="183">
        <v>25</v>
      </c>
      <c r="N30" s="120">
        <v>6</v>
      </c>
      <c r="O30" s="83"/>
      <c r="P30" s="94"/>
      <c r="Q30" s="111"/>
      <c r="R30" s="61" t="str">
        <f t="shared" si="0"/>
        <v>South East</v>
      </c>
      <c r="S30" s="115" t="b">
        <f t="shared" si="1"/>
        <v>0</v>
      </c>
      <c r="U30" s="114"/>
      <c r="V30" s="114"/>
      <c r="W30" s="114"/>
      <c r="X30" s="114"/>
      <c r="Y30" s="114"/>
      <c r="Z30" s="114"/>
      <c r="AA30" s="114"/>
    </row>
    <row r="31" spans="1:27" s="68" customFormat="1" ht="13.5" customHeight="1" x14ac:dyDescent="0.2">
      <c r="A31" s="177"/>
      <c r="B31" s="193" t="s">
        <v>54</v>
      </c>
      <c r="C31" s="67"/>
      <c r="D31" s="222">
        <v>2660</v>
      </c>
      <c r="E31" s="235">
        <v>340</v>
      </c>
      <c r="F31" s="194">
        <v>730</v>
      </c>
      <c r="G31" s="194">
        <v>660</v>
      </c>
      <c r="H31" s="194">
        <v>710</v>
      </c>
      <c r="I31" s="196">
        <v>220</v>
      </c>
      <c r="J31" s="229">
        <v>13</v>
      </c>
      <c r="K31" s="183">
        <v>27</v>
      </c>
      <c r="L31" s="183">
        <v>25</v>
      </c>
      <c r="M31" s="183">
        <v>26</v>
      </c>
      <c r="N31" s="120">
        <v>8</v>
      </c>
      <c r="O31" s="83"/>
      <c r="P31" s="94"/>
      <c r="Q31" s="111"/>
      <c r="R31" s="178" t="str">
        <f t="shared" si="0"/>
        <v>South West</v>
      </c>
      <c r="S31" s="115" t="b">
        <f t="shared" si="1"/>
        <v>0</v>
      </c>
      <c r="U31" s="114"/>
      <c r="V31" s="114"/>
      <c r="W31" s="114"/>
      <c r="X31" s="114"/>
      <c r="Y31" s="114"/>
      <c r="Z31" s="114"/>
      <c r="AA31" s="114"/>
    </row>
    <row r="32" spans="1:27" s="65" customFormat="1" ht="15" customHeight="1" x14ac:dyDescent="0.2">
      <c r="A32" s="79"/>
      <c r="B32" s="147" t="s">
        <v>42</v>
      </c>
      <c r="C32" s="58"/>
      <c r="D32" s="223">
        <v>28540</v>
      </c>
      <c r="E32" s="237">
        <v>4390</v>
      </c>
      <c r="F32" s="148">
        <v>8250</v>
      </c>
      <c r="G32" s="148">
        <v>7410</v>
      </c>
      <c r="H32" s="148">
        <v>6850</v>
      </c>
      <c r="I32" s="153">
        <v>1640</v>
      </c>
      <c r="J32" s="229">
        <v>15</v>
      </c>
      <c r="K32" s="183">
        <v>29</v>
      </c>
      <c r="L32" s="183">
        <v>26</v>
      </c>
      <c r="M32" s="183">
        <v>24</v>
      </c>
      <c r="N32" s="120">
        <v>6</v>
      </c>
      <c r="O32" s="78"/>
      <c r="P32" s="92"/>
      <c r="Q32" s="105"/>
      <c r="U32" s="114"/>
      <c r="V32" s="114"/>
      <c r="W32" s="114"/>
      <c r="X32" s="114"/>
      <c r="Y32" s="114"/>
      <c r="Z32" s="114"/>
      <c r="AA32" s="114"/>
    </row>
    <row r="33" spans="1:27" s="65" customFormat="1" ht="21" customHeight="1" x14ac:dyDescent="0.2">
      <c r="A33" s="79"/>
      <c r="B33" s="366" t="s">
        <v>127</v>
      </c>
      <c r="C33" s="366"/>
      <c r="D33" s="366"/>
      <c r="E33" s="366"/>
      <c r="F33" s="366"/>
      <c r="G33" s="366"/>
      <c r="H33" s="366"/>
      <c r="I33" s="366"/>
      <c r="J33" s="102"/>
      <c r="K33" s="102"/>
      <c r="L33" s="102"/>
      <c r="M33" s="102"/>
      <c r="N33" s="102"/>
      <c r="O33" s="78"/>
      <c r="P33" s="92"/>
      <c r="Q33" s="105"/>
      <c r="U33" s="114"/>
      <c r="V33" s="114"/>
      <c r="W33" s="114"/>
      <c r="X33" s="114"/>
      <c r="Y33" s="114"/>
      <c r="Z33" s="114"/>
      <c r="AA33" s="114"/>
    </row>
    <row r="34" spans="1:27" s="65" customFormat="1" ht="7.5" customHeight="1" x14ac:dyDescent="0.2">
      <c r="A34" s="79"/>
      <c r="B34" s="44"/>
      <c r="C34" s="44"/>
      <c r="D34" s="43"/>
      <c r="E34" s="43"/>
      <c r="F34" s="43"/>
      <c r="G34" s="43"/>
      <c r="H34" s="43"/>
      <c r="I34" s="43"/>
      <c r="J34" s="43"/>
      <c r="K34" s="45"/>
      <c r="L34" s="45"/>
      <c r="M34" s="45"/>
      <c r="N34" s="45"/>
      <c r="O34" s="78"/>
      <c r="P34" s="92"/>
      <c r="Q34" s="105"/>
      <c r="U34" s="114"/>
      <c r="V34" s="114"/>
      <c r="W34" s="114"/>
      <c r="X34" s="114"/>
      <c r="Y34" s="114"/>
      <c r="Z34" s="114"/>
      <c r="AA34" s="114"/>
    </row>
    <row r="35" spans="1:27" s="65" customFormat="1" ht="15" customHeight="1" x14ac:dyDescent="0.2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1"/>
      <c r="P35" s="92"/>
      <c r="Q35" s="105"/>
      <c r="U35" s="114"/>
      <c r="V35" s="114"/>
      <c r="W35" s="114"/>
      <c r="X35" s="114"/>
      <c r="Y35" s="114"/>
      <c r="Z35" s="114"/>
      <c r="AA35" s="114"/>
    </row>
    <row r="36" spans="1:27" s="65" customFormat="1" ht="11.25" customHeight="1" x14ac:dyDescent="0.2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4"/>
      <c r="P36" s="92"/>
      <c r="Q36" s="105"/>
      <c r="S36" s="110"/>
      <c r="U36" s="114"/>
      <c r="V36" s="114"/>
      <c r="W36" s="114"/>
      <c r="X36" s="114"/>
      <c r="Y36" s="114"/>
      <c r="Z36" s="114"/>
      <c r="AA36" s="114"/>
    </row>
    <row r="37" spans="1:27" s="65" customFormat="1" ht="13.5" customHeigh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92"/>
      <c r="Q37" s="159"/>
      <c r="R37" s="112"/>
      <c r="S37" s="112"/>
      <c r="T37" s="112"/>
      <c r="U37" s="114"/>
      <c r="V37" s="114"/>
      <c r="W37" s="114"/>
      <c r="X37" s="114"/>
      <c r="Y37" s="114"/>
      <c r="Z37" s="114"/>
      <c r="AA37" s="114"/>
    </row>
    <row r="38" spans="1:27" s="65" customFormat="1" ht="15" customHeight="1" x14ac:dyDescent="0.25">
      <c r="A38" s="77"/>
      <c r="B38" s="144" t="s">
        <v>107</v>
      </c>
      <c r="C38" s="60"/>
      <c r="D38" s="60"/>
      <c r="E38" s="60"/>
      <c r="F38" s="60"/>
      <c r="G38" s="60"/>
      <c r="H38" s="60"/>
      <c r="I38" s="60"/>
      <c r="J38" s="38"/>
      <c r="K38" s="38"/>
      <c r="L38" s="38"/>
      <c r="M38" s="38"/>
      <c r="N38" s="38"/>
      <c r="O38" s="78"/>
      <c r="P38" s="92"/>
      <c r="Q38" s="105"/>
      <c r="R38" s="112"/>
      <c r="S38" s="112"/>
      <c r="T38" s="112"/>
      <c r="U38" s="114"/>
      <c r="V38" s="114"/>
    </row>
    <row r="39" spans="1:27" s="65" customFormat="1" ht="18" customHeight="1" x14ac:dyDescent="0.2">
      <c r="A39" s="79"/>
      <c r="B39" s="174"/>
      <c r="C39" s="60"/>
      <c r="D39" s="60"/>
      <c r="E39" s="60"/>
      <c r="F39" s="60"/>
      <c r="G39" s="60"/>
      <c r="H39" s="60"/>
      <c r="I39" s="60"/>
      <c r="J39" s="38"/>
      <c r="K39" s="38"/>
      <c r="L39" s="38"/>
      <c r="M39" s="38"/>
      <c r="N39" s="38"/>
      <c r="O39" s="78"/>
      <c r="P39" s="92"/>
      <c r="Q39" s="105"/>
      <c r="R39" s="112"/>
      <c r="S39" s="112"/>
      <c r="T39" s="112"/>
      <c r="U39" s="114"/>
      <c r="V39" s="114"/>
    </row>
    <row r="40" spans="1:27" s="65" customFormat="1" ht="21" customHeight="1" x14ac:dyDescent="0.2">
      <c r="A40" s="79"/>
      <c r="B40" s="67"/>
      <c r="C40" s="67"/>
      <c r="D40" s="365" t="s">
        <v>97</v>
      </c>
      <c r="E40" s="365"/>
      <c r="F40" s="365" t="s">
        <v>96</v>
      </c>
      <c r="G40" s="365"/>
      <c r="H40" s="365" t="s">
        <v>102</v>
      </c>
      <c r="I40" s="365"/>
      <c r="J40" s="365" t="s">
        <v>101</v>
      </c>
      <c r="K40" s="365"/>
      <c r="L40" s="365" t="s">
        <v>100</v>
      </c>
      <c r="M40" s="365"/>
      <c r="N40" s="38"/>
      <c r="O40" s="78"/>
      <c r="P40" s="92"/>
      <c r="Q40" s="105"/>
      <c r="R40" s="112"/>
      <c r="S40" s="112"/>
      <c r="T40" s="112"/>
      <c r="U40" s="114"/>
      <c r="V40" s="114"/>
    </row>
    <row r="41" spans="1:27" s="63" customFormat="1" ht="13.5" customHeight="1" x14ac:dyDescent="0.2">
      <c r="A41" s="80"/>
      <c r="B41" s="69" t="s">
        <v>0</v>
      </c>
      <c r="C41" s="67"/>
      <c r="D41" s="244"/>
      <c r="E41" s="245"/>
      <c r="F41" s="244"/>
      <c r="G41" s="245"/>
      <c r="H41" s="244"/>
      <c r="I41" s="245"/>
      <c r="J41" s="244"/>
      <c r="K41" s="245"/>
      <c r="L41" s="244"/>
      <c r="M41" s="245"/>
      <c r="N41" s="38"/>
      <c r="O41" s="81"/>
      <c r="P41" s="93"/>
      <c r="Q41" s="108"/>
      <c r="R41" s="49" t="str">
        <f t="shared" ref="R41:R62" si="2">B41</f>
        <v>Bracknell Forest</v>
      </c>
      <c r="S41" s="50" t="b">
        <f t="shared" ref="S41:S62" si="3">IF($R41=$S$74,J9)</f>
        <v>0</v>
      </c>
      <c r="T41" s="50" t="b">
        <f t="shared" ref="T41:T62" si="4">IF($R41=$S$74,K9)</f>
        <v>0</v>
      </c>
      <c r="U41" s="50" t="b">
        <f t="shared" ref="U41:U62" si="5">IF($R41=$S$74,L9)</f>
        <v>0</v>
      </c>
      <c r="V41" s="50" t="b">
        <f t="shared" ref="V41:V62" si="6">IF($R41=$S$74,M9)</f>
        <v>0</v>
      </c>
      <c r="W41" s="50" t="b">
        <f t="shared" ref="W41:W62" si="7">IF($R41=$S$74,N9)</f>
        <v>0</v>
      </c>
      <c r="X41" s="65"/>
      <c r="Y41" s="65"/>
      <c r="Z41" s="65"/>
      <c r="AA41" s="65"/>
    </row>
    <row r="42" spans="1:27" ht="13.5" customHeight="1" x14ac:dyDescent="0.2">
      <c r="A42" s="79"/>
      <c r="B42" s="69" t="s">
        <v>22</v>
      </c>
      <c r="C42" s="67"/>
      <c r="D42" s="244"/>
      <c r="E42" s="245"/>
      <c r="F42" s="244"/>
      <c r="G42" s="245"/>
      <c r="H42" s="244"/>
      <c r="I42" s="245"/>
      <c r="J42" s="244"/>
      <c r="K42" s="245"/>
      <c r="L42" s="244"/>
      <c r="M42" s="245"/>
      <c r="N42" s="41"/>
      <c r="O42" s="78"/>
      <c r="P42" s="92"/>
      <c r="Q42" s="105"/>
      <c r="R42" s="49" t="str">
        <f t="shared" si="2"/>
        <v>Brighton &amp; Hove</v>
      </c>
      <c r="S42" s="50" t="b">
        <f t="shared" si="3"/>
        <v>0</v>
      </c>
      <c r="T42" s="50" t="b">
        <f t="shared" si="4"/>
        <v>0</v>
      </c>
      <c r="U42" s="50" t="b">
        <f t="shared" si="5"/>
        <v>0</v>
      </c>
      <c r="V42" s="50" t="b">
        <f t="shared" si="6"/>
        <v>0</v>
      </c>
      <c r="W42" s="50" t="b">
        <f t="shared" si="7"/>
        <v>0</v>
      </c>
    </row>
    <row r="43" spans="1:27" ht="13.5" customHeight="1" x14ac:dyDescent="0.2">
      <c r="A43" s="79"/>
      <c r="B43" s="69" t="s">
        <v>8</v>
      </c>
      <c r="C43" s="67"/>
      <c r="D43" s="244"/>
      <c r="E43" s="245"/>
      <c r="F43" s="244"/>
      <c r="G43" s="245"/>
      <c r="H43" s="244"/>
      <c r="I43" s="245"/>
      <c r="J43" s="244"/>
      <c r="K43" s="245"/>
      <c r="L43" s="244"/>
      <c r="M43" s="245"/>
      <c r="N43" s="41"/>
      <c r="O43" s="78"/>
      <c r="P43" s="92"/>
      <c r="Q43" s="105"/>
      <c r="R43" s="49" t="str">
        <f t="shared" si="2"/>
        <v>Buckinghamshire</v>
      </c>
      <c r="S43" s="50" t="b">
        <f t="shared" si="3"/>
        <v>0</v>
      </c>
      <c r="T43" s="50" t="b">
        <f t="shared" si="4"/>
        <v>0</v>
      </c>
      <c r="U43" s="50" t="b">
        <f t="shared" si="5"/>
        <v>0</v>
      </c>
      <c r="V43" s="50" t="b">
        <f t="shared" si="6"/>
        <v>0</v>
      </c>
      <c r="W43" s="50" t="b">
        <f t="shared" si="7"/>
        <v>0</v>
      </c>
    </row>
    <row r="44" spans="1:27" ht="13.5" customHeight="1" x14ac:dyDescent="0.2">
      <c r="A44" s="79"/>
      <c r="B44" s="69" t="s">
        <v>4</v>
      </c>
      <c r="C44" s="67"/>
      <c r="D44" s="244"/>
      <c r="E44" s="245"/>
      <c r="F44" s="244"/>
      <c r="G44" s="245"/>
      <c r="H44" s="244"/>
      <c r="I44" s="245"/>
      <c r="J44" s="244"/>
      <c r="K44" s="245"/>
      <c r="L44" s="244"/>
      <c r="M44" s="245"/>
      <c r="N44" s="41"/>
      <c r="O44" s="78"/>
      <c r="P44" s="92"/>
      <c r="Q44" s="105"/>
      <c r="R44" s="49" t="str">
        <f t="shared" si="2"/>
        <v>East Sussex</v>
      </c>
      <c r="S44" s="50" t="b">
        <f t="shared" si="3"/>
        <v>0</v>
      </c>
      <c r="T44" s="50" t="b">
        <f t="shared" si="4"/>
        <v>0</v>
      </c>
      <c r="U44" s="50" t="b">
        <f t="shared" si="5"/>
        <v>0</v>
      </c>
      <c r="V44" s="50" t="b">
        <f t="shared" si="6"/>
        <v>0</v>
      </c>
      <c r="W44" s="50" t="b">
        <f t="shared" si="7"/>
        <v>0</v>
      </c>
    </row>
    <row r="45" spans="1:27" ht="13.5" customHeight="1" x14ac:dyDescent="0.2">
      <c r="A45" s="79"/>
      <c r="B45" s="69" t="s">
        <v>6</v>
      </c>
      <c r="C45" s="67"/>
      <c r="D45" s="244"/>
      <c r="E45" s="245"/>
      <c r="F45" s="244"/>
      <c r="G45" s="245"/>
      <c r="H45" s="244"/>
      <c r="I45" s="245"/>
      <c r="J45" s="244"/>
      <c r="K45" s="245"/>
      <c r="L45" s="244"/>
      <c r="M45" s="245"/>
      <c r="N45" s="41"/>
      <c r="O45" s="78"/>
      <c r="P45" s="92"/>
      <c r="Q45" s="105"/>
      <c r="R45" s="49" t="str">
        <f t="shared" si="2"/>
        <v>Hampshire</v>
      </c>
      <c r="S45" s="50" t="b">
        <f t="shared" si="3"/>
        <v>0</v>
      </c>
      <c r="T45" s="50" t="b">
        <f t="shared" si="4"/>
        <v>0</v>
      </c>
      <c r="U45" s="50" t="b">
        <f t="shared" si="5"/>
        <v>0</v>
      </c>
      <c r="V45" s="50" t="b">
        <f t="shared" si="6"/>
        <v>0</v>
      </c>
      <c r="W45" s="50" t="b">
        <f t="shared" si="7"/>
        <v>0</v>
      </c>
    </row>
    <row r="46" spans="1:27" ht="13.5" customHeight="1" x14ac:dyDescent="0.2">
      <c r="A46" s="79"/>
      <c r="B46" s="69" t="s">
        <v>1</v>
      </c>
      <c r="C46" s="67"/>
      <c r="D46" s="244"/>
      <c r="E46" s="245"/>
      <c r="F46" s="244"/>
      <c r="G46" s="245"/>
      <c r="H46" s="244"/>
      <c r="I46" s="245"/>
      <c r="J46" s="244"/>
      <c r="K46" s="245"/>
      <c r="L46" s="244"/>
      <c r="M46" s="245"/>
      <c r="N46" s="41"/>
      <c r="O46" s="78"/>
      <c r="P46" s="92"/>
      <c r="Q46" s="105"/>
      <c r="R46" s="49" t="str">
        <f t="shared" si="2"/>
        <v>Isle of Wight</v>
      </c>
      <c r="S46" s="50" t="b">
        <f t="shared" si="3"/>
        <v>0</v>
      </c>
      <c r="T46" s="50" t="b">
        <f t="shared" si="4"/>
        <v>0</v>
      </c>
      <c r="U46" s="50" t="b">
        <f t="shared" si="5"/>
        <v>0</v>
      </c>
      <c r="V46" s="50" t="b">
        <f t="shared" si="6"/>
        <v>0</v>
      </c>
      <c r="W46" s="50" t="b">
        <f t="shared" si="7"/>
        <v>0</v>
      </c>
    </row>
    <row r="47" spans="1:27" ht="13.5" customHeight="1" x14ac:dyDescent="0.2">
      <c r="A47" s="79"/>
      <c r="B47" s="69" t="s">
        <v>9</v>
      </c>
      <c r="C47" s="67"/>
      <c r="D47" s="244"/>
      <c r="E47" s="245"/>
      <c r="F47" s="244"/>
      <c r="G47" s="245"/>
      <c r="H47" s="244"/>
      <c r="I47" s="245"/>
      <c r="J47" s="244"/>
      <c r="K47" s="245"/>
      <c r="L47" s="244"/>
      <c r="M47" s="245"/>
      <c r="N47" s="41"/>
      <c r="O47" s="78"/>
      <c r="P47" s="92"/>
      <c r="Q47" s="105"/>
      <c r="R47" s="49" t="str">
        <f t="shared" si="2"/>
        <v>Kent</v>
      </c>
      <c r="S47" s="50" t="b">
        <f t="shared" si="3"/>
        <v>0</v>
      </c>
      <c r="T47" s="50" t="b">
        <f t="shared" si="4"/>
        <v>0</v>
      </c>
      <c r="U47" s="50" t="b">
        <f t="shared" si="5"/>
        <v>0</v>
      </c>
      <c r="V47" s="50" t="b">
        <f t="shared" si="6"/>
        <v>0</v>
      </c>
      <c r="W47" s="50" t="b">
        <f t="shared" si="7"/>
        <v>0</v>
      </c>
    </row>
    <row r="48" spans="1:27" s="65" customFormat="1" ht="13.5" customHeight="1" x14ac:dyDescent="0.2">
      <c r="A48" s="79"/>
      <c r="B48" s="69" t="s">
        <v>2</v>
      </c>
      <c r="C48" s="67"/>
      <c r="D48" s="244"/>
      <c r="E48" s="245"/>
      <c r="F48" s="244"/>
      <c r="G48" s="245"/>
      <c r="H48" s="244"/>
      <c r="I48" s="245"/>
      <c r="J48" s="244"/>
      <c r="K48" s="245"/>
      <c r="L48" s="244"/>
      <c r="M48" s="245"/>
      <c r="N48" s="41"/>
      <c r="O48" s="78"/>
      <c r="P48" s="92"/>
      <c r="Q48" s="105"/>
      <c r="R48" s="49" t="str">
        <f t="shared" si="2"/>
        <v>Medway</v>
      </c>
      <c r="S48" s="50" t="b">
        <f t="shared" si="3"/>
        <v>0</v>
      </c>
      <c r="T48" s="50" t="b">
        <f t="shared" si="4"/>
        <v>0</v>
      </c>
      <c r="U48" s="50" t="b">
        <f t="shared" si="5"/>
        <v>0</v>
      </c>
      <c r="V48" s="50" t="b">
        <f t="shared" si="6"/>
        <v>0</v>
      </c>
      <c r="W48" s="50" t="b">
        <f t="shared" si="7"/>
        <v>0</v>
      </c>
    </row>
    <row r="49" spans="1:23" s="65" customFormat="1" ht="13.5" customHeight="1" x14ac:dyDescent="0.2">
      <c r="A49" s="79"/>
      <c r="B49" s="69" t="s">
        <v>10</v>
      </c>
      <c r="C49" s="67"/>
      <c r="D49" s="244"/>
      <c r="E49" s="245"/>
      <c r="F49" s="244"/>
      <c r="G49" s="245"/>
      <c r="H49" s="244"/>
      <c r="I49" s="245"/>
      <c r="J49" s="244"/>
      <c r="K49" s="245"/>
      <c r="L49" s="244"/>
      <c r="M49" s="245"/>
      <c r="N49" s="41"/>
      <c r="O49" s="78"/>
      <c r="P49" s="92"/>
      <c r="Q49" s="105"/>
      <c r="R49" s="49" t="str">
        <f t="shared" si="2"/>
        <v>Milton Keynes</v>
      </c>
      <c r="S49" s="50" t="b">
        <f t="shared" si="3"/>
        <v>0</v>
      </c>
      <c r="T49" s="50" t="b">
        <f t="shared" si="4"/>
        <v>0</v>
      </c>
      <c r="U49" s="50" t="b">
        <f t="shared" si="5"/>
        <v>0</v>
      </c>
      <c r="V49" s="50" t="b">
        <f t="shared" si="6"/>
        <v>0</v>
      </c>
      <c r="W49" s="50" t="b">
        <f t="shared" si="7"/>
        <v>0</v>
      </c>
    </row>
    <row r="50" spans="1:23" s="65" customFormat="1" ht="13.5" customHeight="1" x14ac:dyDescent="0.2">
      <c r="A50" s="79"/>
      <c r="B50" s="69" t="s">
        <v>11</v>
      </c>
      <c r="C50" s="67"/>
      <c r="D50" s="244"/>
      <c r="E50" s="245"/>
      <c r="F50" s="244"/>
      <c r="G50" s="245"/>
      <c r="H50" s="244"/>
      <c r="I50" s="245"/>
      <c r="J50" s="244"/>
      <c r="K50" s="245"/>
      <c r="L50" s="244"/>
      <c r="M50" s="245"/>
      <c r="N50" s="41"/>
      <c r="O50" s="78"/>
      <c r="P50" s="92"/>
      <c r="Q50" s="105"/>
      <c r="R50" s="49" t="str">
        <f t="shared" si="2"/>
        <v>Oxfordshire</v>
      </c>
      <c r="S50" s="50" t="b">
        <f t="shared" si="3"/>
        <v>0</v>
      </c>
      <c r="T50" s="50" t="b">
        <f t="shared" si="4"/>
        <v>0</v>
      </c>
      <c r="U50" s="50" t="b">
        <f t="shared" si="5"/>
        <v>0</v>
      </c>
      <c r="V50" s="50" t="b">
        <f t="shared" si="6"/>
        <v>0</v>
      </c>
      <c r="W50" s="50" t="b">
        <f t="shared" si="7"/>
        <v>0</v>
      </c>
    </row>
    <row r="51" spans="1:23" s="65" customFormat="1" ht="13.5" customHeight="1" x14ac:dyDescent="0.2">
      <c r="A51" s="79"/>
      <c r="B51" s="69" t="s">
        <v>12</v>
      </c>
      <c r="C51" s="67"/>
      <c r="D51" s="244"/>
      <c r="E51" s="245"/>
      <c r="F51" s="244"/>
      <c r="G51" s="245"/>
      <c r="H51" s="244"/>
      <c r="I51" s="245"/>
      <c r="J51" s="244"/>
      <c r="K51" s="245"/>
      <c r="L51" s="244"/>
      <c r="M51" s="245"/>
      <c r="N51" s="41"/>
      <c r="O51" s="78"/>
      <c r="P51" s="92"/>
      <c r="Q51" s="105"/>
      <c r="R51" s="49" t="str">
        <f t="shared" si="2"/>
        <v>Portsmouth</v>
      </c>
      <c r="S51" s="50" t="b">
        <f t="shared" si="3"/>
        <v>0</v>
      </c>
      <c r="T51" s="50" t="b">
        <f t="shared" si="4"/>
        <v>0</v>
      </c>
      <c r="U51" s="50" t="b">
        <f t="shared" si="5"/>
        <v>0</v>
      </c>
      <c r="V51" s="50" t="b">
        <f t="shared" si="6"/>
        <v>0</v>
      </c>
      <c r="W51" s="50" t="b">
        <f t="shared" si="7"/>
        <v>0</v>
      </c>
    </row>
    <row r="52" spans="1:23" s="65" customFormat="1" ht="13.5" customHeight="1" x14ac:dyDescent="0.2">
      <c r="A52" s="79"/>
      <c r="B52" s="69" t="s">
        <v>3</v>
      </c>
      <c r="C52" s="67"/>
      <c r="D52" s="244"/>
      <c r="E52" s="245"/>
      <c r="F52" s="244"/>
      <c r="G52" s="245"/>
      <c r="H52" s="244"/>
      <c r="I52" s="245"/>
      <c r="J52" s="244"/>
      <c r="K52" s="245"/>
      <c r="L52" s="244"/>
      <c r="M52" s="245"/>
      <c r="N52" s="41"/>
      <c r="O52" s="78"/>
      <c r="P52" s="92"/>
      <c r="Q52" s="105"/>
      <c r="R52" s="49" t="str">
        <f t="shared" si="2"/>
        <v>Reading</v>
      </c>
      <c r="S52" s="50" t="b">
        <f t="shared" si="3"/>
        <v>0</v>
      </c>
      <c r="T52" s="50" t="b">
        <f t="shared" si="4"/>
        <v>0</v>
      </c>
      <c r="U52" s="50" t="b">
        <f t="shared" si="5"/>
        <v>0</v>
      </c>
      <c r="V52" s="50" t="b">
        <f t="shared" si="6"/>
        <v>0</v>
      </c>
      <c r="W52" s="50" t="b">
        <f t="shared" si="7"/>
        <v>0</v>
      </c>
    </row>
    <row r="53" spans="1:23" s="65" customFormat="1" ht="13.5" customHeight="1" x14ac:dyDescent="0.2">
      <c r="A53" s="79"/>
      <c r="B53" s="69" t="s">
        <v>13</v>
      </c>
      <c r="C53" s="67"/>
      <c r="D53" s="244"/>
      <c r="E53" s="245"/>
      <c r="F53" s="244"/>
      <c r="G53" s="245"/>
      <c r="H53" s="244"/>
      <c r="I53" s="245"/>
      <c r="J53" s="244"/>
      <c r="K53" s="245"/>
      <c r="L53" s="244"/>
      <c r="M53" s="245"/>
      <c r="N53" s="41"/>
      <c r="O53" s="78"/>
      <c r="P53" s="92"/>
      <c r="Q53" s="105"/>
      <c r="R53" s="49" t="str">
        <f t="shared" si="2"/>
        <v>Slough</v>
      </c>
      <c r="S53" s="50" t="b">
        <f t="shared" si="3"/>
        <v>0</v>
      </c>
      <c r="T53" s="50" t="b">
        <f t="shared" si="4"/>
        <v>0</v>
      </c>
      <c r="U53" s="50" t="b">
        <f t="shared" si="5"/>
        <v>0</v>
      </c>
      <c r="V53" s="50" t="b">
        <f t="shared" si="6"/>
        <v>0</v>
      </c>
      <c r="W53" s="50" t="b">
        <f t="shared" si="7"/>
        <v>0</v>
      </c>
    </row>
    <row r="54" spans="1:23" s="65" customFormat="1" ht="13.5" customHeight="1" x14ac:dyDescent="0.2">
      <c r="A54" s="79"/>
      <c r="B54" s="69" t="s">
        <v>28</v>
      </c>
      <c r="C54" s="67"/>
      <c r="D54" s="244"/>
      <c r="E54" s="245"/>
      <c r="F54" s="244"/>
      <c r="G54" s="245"/>
      <c r="H54" s="244"/>
      <c r="I54" s="245"/>
      <c r="J54" s="244"/>
      <c r="K54" s="245"/>
      <c r="L54" s="244"/>
      <c r="M54" s="245"/>
      <c r="N54" s="41"/>
      <c r="O54" s="78"/>
      <c r="P54" s="92"/>
      <c r="Q54" s="105"/>
      <c r="R54" s="49" t="str">
        <f t="shared" si="2"/>
        <v>Somerset</v>
      </c>
      <c r="S54" s="50" t="b">
        <f t="shared" si="3"/>
        <v>0</v>
      </c>
      <c r="T54" s="50" t="b">
        <f t="shared" si="4"/>
        <v>0</v>
      </c>
      <c r="U54" s="50" t="b">
        <f t="shared" si="5"/>
        <v>0</v>
      </c>
      <c r="V54" s="50" t="b">
        <f t="shared" si="6"/>
        <v>0</v>
      </c>
      <c r="W54" s="50" t="b">
        <f t="shared" si="7"/>
        <v>0</v>
      </c>
    </row>
    <row r="55" spans="1:23" s="65" customFormat="1" ht="13.5" customHeight="1" x14ac:dyDescent="0.2">
      <c r="A55" s="79"/>
      <c r="B55" s="69" t="s">
        <v>14</v>
      </c>
      <c r="C55" s="67"/>
      <c r="D55" s="244"/>
      <c r="E55" s="245"/>
      <c r="F55" s="244"/>
      <c r="G55" s="245"/>
      <c r="H55" s="244"/>
      <c r="I55" s="245"/>
      <c r="J55" s="244"/>
      <c r="K55" s="245"/>
      <c r="L55" s="244"/>
      <c r="M55" s="245"/>
      <c r="N55" s="41"/>
      <c r="O55" s="78"/>
      <c r="P55" s="92"/>
      <c r="Q55" s="105"/>
      <c r="R55" s="49" t="str">
        <f t="shared" si="2"/>
        <v>Southampton</v>
      </c>
      <c r="S55" s="50" t="b">
        <f t="shared" si="3"/>
        <v>0</v>
      </c>
      <c r="T55" s="50" t="b">
        <f t="shared" si="4"/>
        <v>0</v>
      </c>
      <c r="U55" s="50" t="b">
        <f t="shared" si="5"/>
        <v>0</v>
      </c>
      <c r="V55" s="50" t="b">
        <f t="shared" si="6"/>
        <v>0</v>
      </c>
      <c r="W55" s="50" t="b">
        <f t="shared" si="7"/>
        <v>0</v>
      </c>
    </row>
    <row r="56" spans="1:23" s="65" customFormat="1" ht="13.5" customHeight="1" x14ac:dyDescent="0.2">
      <c r="A56" s="79"/>
      <c r="B56" s="69" t="s">
        <v>7</v>
      </c>
      <c r="C56" s="67"/>
      <c r="D56" s="244"/>
      <c r="E56" s="245"/>
      <c r="F56" s="244"/>
      <c r="G56" s="245"/>
      <c r="H56" s="244"/>
      <c r="I56" s="245"/>
      <c r="J56" s="244"/>
      <c r="K56" s="245"/>
      <c r="L56" s="244"/>
      <c r="M56" s="245"/>
      <c r="N56" s="41"/>
      <c r="O56" s="78"/>
      <c r="P56" s="92"/>
      <c r="Q56" s="105"/>
      <c r="R56" s="49" t="str">
        <f t="shared" si="2"/>
        <v>Surrey</v>
      </c>
      <c r="S56" s="50" t="b">
        <f t="shared" si="3"/>
        <v>0</v>
      </c>
      <c r="T56" s="50" t="b">
        <f t="shared" si="4"/>
        <v>0</v>
      </c>
      <c r="U56" s="50" t="b">
        <f t="shared" si="5"/>
        <v>0</v>
      </c>
      <c r="V56" s="50" t="b">
        <f t="shared" si="6"/>
        <v>0</v>
      </c>
      <c r="W56" s="50" t="b">
        <f t="shared" si="7"/>
        <v>0</v>
      </c>
    </row>
    <row r="57" spans="1:23" s="65" customFormat="1" ht="13.5" customHeight="1" x14ac:dyDescent="0.2">
      <c r="A57" s="137"/>
      <c r="B57" s="69" t="s">
        <v>52</v>
      </c>
      <c r="C57" s="67"/>
      <c r="D57" s="244"/>
      <c r="E57" s="245"/>
      <c r="F57" s="244"/>
      <c r="G57" s="245"/>
      <c r="H57" s="244"/>
      <c r="I57" s="245"/>
      <c r="J57" s="244"/>
      <c r="K57" s="245"/>
      <c r="L57" s="244"/>
      <c r="M57" s="245"/>
      <c r="N57" s="41"/>
      <c r="O57" s="78"/>
      <c r="P57" s="92"/>
      <c r="Q57" s="105"/>
      <c r="R57" s="49" t="str">
        <f t="shared" si="2"/>
        <v>Swindon</v>
      </c>
      <c r="S57" s="50" t="b">
        <f t="shared" si="3"/>
        <v>0</v>
      </c>
      <c r="T57" s="50" t="b">
        <f t="shared" si="4"/>
        <v>0</v>
      </c>
      <c r="U57" s="50" t="b">
        <f t="shared" si="5"/>
        <v>0</v>
      </c>
      <c r="V57" s="50" t="b">
        <f t="shared" si="6"/>
        <v>0</v>
      </c>
      <c r="W57" s="50" t="b">
        <f t="shared" si="7"/>
        <v>0</v>
      </c>
    </row>
    <row r="58" spans="1:23" s="65" customFormat="1" ht="13.5" customHeight="1" x14ac:dyDescent="0.2">
      <c r="A58" s="79"/>
      <c r="B58" s="69" t="s">
        <v>15</v>
      </c>
      <c r="C58" s="67"/>
      <c r="D58" s="244"/>
      <c r="E58" s="245"/>
      <c r="F58" s="244"/>
      <c r="G58" s="245"/>
      <c r="H58" s="244"/>
      <c r="I58" s="245"/>
      <c r="J58" s="244"/>
      <c r="K58" s="245"/>
      <c r="L58" s="244"/>
      <c r="M58" s="245"/>
      <c r="N58" s="41"/>
      <c r="O58" s="78"/>
      <c r="P58" s="92"/>
      <c r="Q58" s="105"/>
      <c r="R58" s="49" t="str">
        <f t="shared" si="2"/>
        <v>West Berkshire</v>
      </c>
      <c r="S58" s="50" t="b">
        <f t="shared" si="3"/>
        <v>0</v>
      </c>
      <c r="T58" s="50" t="b">
        <f t="shared" si="4"/>
        <v>0</v>
      </c>
      <c r="U58" s="50" t="b">
        <f t="shared" si="5"/>
        <v>0</v>
      </c>
      <c r="V58" s="50" t="b">
        <f t="shared" si="6"/>
        <v>0</v>
      </c>
      <c r="W58" s="50" t="b">
        <f t="shared" si="7"/>
        <v>0</v>
      </c>
    </row>
    <row r="59" spans="1:23" s="65" customFormat="1" ht="13.5" customHeight="1" x14ac:dyDescent="0.2">
      <c r="A59" s="79"/>
      <c r="B59" s="69" t="s">
        <v>5</v>
      </c>
      <c r="C59" s="67"/>
      <c r="D59" s="244"/>
      <c r="E59" s="245"/>
      <c r="F59" s="244"/>
      <c r="G59" s="245"/>
      <c r="H59" s="244"/>
      <c r="I59" s="245"/>
      <c r="J59" s="244"/>
      <c r="K59" s="245"/>
      <c r="L59" s="244"/>
      <c r="M59" s="245"/>
      <c r="N59" s="41"/>
      <c r="O59" s="78"/>
      <c r="P59" s="92"/>
      <c r="Q59" s="105"/>
      <c r="R59" s="49" t="str">
        <f t="shared" si="2"/>
        <v>West Sussex</v>
      </c>
      <c r="S59" s="50" t="b">
        <f t="shared" si="3"/>
        <v>0</v>
      </c>
      <c r="T59" s="50" t="b">
        <f t="shared" si="4"/>
        <v>0</v>
      </c>
      <c r="U59" s="50" t="b">
        <f t="shared" si="5"/>
        <v>0</v>
      </c>
      <c r="V59" s="50" t="b">
        <f t="shared" si="6"/>
        <v>0</v>
      </c>
      <c r="W59" s="50" t="b">
        <f t="shared" si="7"/>
        <v>0</v>
      </c>
    </row>
    <row r="60" spans="1:23" s="65" customFormat="1" ht="13.5" customHeight="1" x14ac:dyDescent="0.2">
      <c r="A60" s="79"/>
      <c r="B60" s="69" t="s">
        <v>21</v>
      </c>
      <c r="C60" s="67"/>
      <c r="D60" s="244"/>
      <c r="E60" s="245"/>
      <c r="F60" s="244"/>
      <c r="G60" s="245"/>
      <c r="H60" s="244"/>
      <c r="I60" s="245"/>
      <c r="J60" s="244"/>
      <c r="K60" s="245"/>
      <c r="L60" s="244"/>
      <c r="M60" s="245"/>
      <c r="N60" s="41"/>
      <c r="O60" s="78"/>
      <c r="P60" s="92"/>
      <c r="Q60" s="105"/>
      <c r="R60" s="49" t="str">
        <f t="shared" si="2"/>
        <v>Windsor &amp; Maidenhead</v>
      </c>
      <c r="S60" s="50" t="b">
        <f t="shared" si="3"/>
        <v>0</v>
      </c>
      <c r="T60" s="50" t="b">
        <f t="shared" si="4"/>
        <v>0</v>
      </c>
      <c r="U60" s="50" t="b">
        <f t="shared" si="5"/>
        <v>0</v>
      </c>
      <c r="V60" s="50" t="b">
        <f t="shared" si="6"/>
        <v>0</v>
      </c>
      <c r="W60" s="50" t="b">
        <f t="shared" si="7"/>
        <v>0</v>
      </c>
    </row>
    <row r="61" spans="1:23" s="65" customFormat="1" ht="13.5" customHeight="1" x14ac:dyDescent="0.2">
      <c r="A61" s="79"/>
      <c r="B61" s="69" t="s">
        <v>16</v>
      </c>
      <c r="C61" s="67"/>
      <c r="D61" s="244"/>
      <c r="E61" s="245"/>
      <c r="F61" s="244"/>
      <c r="G61" s="245"/>
      <c r="H61" s="244"/>
      <c r="I61" s="245"/>
      <c r="J61" s="244"/>
      <c r="K61" s="245"/>
      <c r="L61" s="244"/>
      <c r="M61" s="245"/>
      <c r="N61" s="41"/>
      <c r="O61" s="78"/>
      <c r="P61" s="92"/>
      <c r="Q61" s="105"/>
      <c r="R61" s="49" t="str">
        <f t="shared" si="2"/>
        <v>Wokingham</v>
      </c>
      <c r="S61" s="50" t="b">
        <f t="shared" si="3"/>
        <v>0</v>
      </c>
      <c r="T61" s="50" t="b">
        <f t="shared" si="4"/>
        <v>0</v>
      </c>
      <c r="U61" s="50" t="b">
        <f t="shared" si="5"/>
        <v>0</v>
      </c>
      <c r="V61" s="50" t="b">
        <f t="shared" si="6"/>
        <v>0</v>
      </c>
      <c r="W61" s="50" t="b">
        <f t="shared" si="7"/>
        <v>0</v>
      </c>
    </row>
    <row r="62" spans="1:23" s="65" customFormat="1" ht="13.5" customHeight="1" x14ac:dyDescent="0.2">
      <c r="A62" s="79"/>
      <c r="B62" s="88" t="s">
        <v>23</v>
      </c>
      <c r="C62" s="67"/>
      <c r="D62" s="244"/>
      <c r="E62" s="245"/>
      <c r="F62" s="244"/>
      <c r="G62" s="245"/>
      <c r="H62" s="244"/>
      <c r="I62" s="245"/>
      <c r="J62" s="244"/>
      <c r="K62" s="245"/>
      <c r="L62" s="244"/>
      <c r="M62" s="245"/>
      <c r="N62" s="41"/>
      <c r="O62" s="78"/>
      <c r="P62" s="92"/>
      <c r="Q62" s="105"/>
      <c r="R62" s="49" t="str">
        <f t="shared" si="2"/>
        <v>South East</v>
      </c>
      <c r="S62" s="50" t="b">
        <f t="shared" si="3"/>
        <v>0</v>
      </c>
      <c r="T62" s="50" t="b">
        <f t="shared" si="4"/>
        <v>0</v>
      </c>
      <c r="U62" s="50" t="b">
        <f t="shared" si="5"/>
        <v>0</v>
      </c>
      <c r="V62" s="50" t="b">
        <f t="shared" si="6"/>
        <v>0</v>
      </c>
      <c r="W62" s="50" t="b">
        <f t="shared" si="7"/>
        <v>0</v>
      </c>
    </row>
    <row r="63" spans="1:23" s="65" customFormat="1" ht="13.5" customHeight="1" x14ac:dyDescent="0.2">
      <c r="A63" s="137"/>
      <c r="B63" s="193" t="s">
        <v>54</v>
      </c>
      <c r="C63" s="67"/>
      <c r="D63" s="244"/>
      <c r="E63" s="245"/>
      <c r="F63" s="244"/>
      <c r="G63" s="245"/>
      <c r="H63" s="244"/>
      <c r="I63" s="245"/>
      <c r="J63" s="244"/>
      <c r="K63" s="245"/>
      <c r="L63" s="244"/>
      <c r="M63" s="245"/>
      <c r="N63" s="41"/>
      <c r="O63" s="78"/>
      <c r="P63" s="92"/>
      <c r="Q63" s="105"/>
      <c r="R63" s="117"/>
      <c r="S63" s="182"/>
    </row>
    <row r="64" spans="1:23" s="65" customFormat="1" ht="13.5" customHeight="1" x14ac:dyDescent="0.2">
      <c r="A64" s="79"/>
      <c r="B64" s="147" t="s">
        <v>42</v>
      </c>
      <c r="C64" s="58"/>
      <c r="D64" s="244"/>
      <c r="E64" s="245"/>
      <c r="F64" s="244"/>
      <c r="G64" s="245"/>
      <c r="H64" s="244"/>
      <c r="I64" s="245"/>
      <c r="J64" s="244"/>
      <c r="K64" s="245"/>
      <c r="L64" s="244"/>
      <c r="M64" s="245"/>
      <c r="N64" s="38"/>
      <c r="O64" s="78"/>
      <c r="P64" s="92"/>
      <c r="Q64" s="105"/>
    </row>
    <row r="65" spans="1:27" s="65" customFormat="1" ht="15.75" customHeight="1" x14ac:dyDescent="0.2">
      <c r="A65" s="137"/>
      <c r="B65" s="59"/>
      <c r="C65" s="59"/>
      <c r="D65" s="246"/>
      <c r="E65" s="247"/>
      <c r="F65" s="246"/>
      <c r="G65" s="247"/>
      <c r="H65" s="246"/>
      <c r="I65" s="247"/>
      <c r="J65" s="246"/>
      <c r="K65" s="247"/>
      <c r="L65" s="246"/>
      <c r="M65" s="247"/>
      <c r="N65" s="38"/>
      <c r="O65" s="78"/>
      <c r="P65" s="92"/>
      <c r="Q65" s="105"/>
      <c r="X65" s="117"/>
    </row>
    <row r="66" spans="1:27" s="65" customFormat="1" ht="15.75" customHeight="1" x14ac:dyDescent="0.2">
      <c r="A66" s="137"/>
      <c r="B66" s="59"/>
      <c r="C66" s="59"/>
      <c r="D66" s="55"/>
      <c r="E66" s="55"/>
      <c r="F66" s="55"/>
      <c r="G66" s="55"/>
      <c r="H66" s="55"/>
      <c r="I66" s="55"/>
      <c r="J66" s="55"/>
      <c r="K66" s="38"/>
      <c r="L66" s="38"/>
      <c r="M66" s="38"/>
      <c r="N66" s="38"/>
      <c r="O66" s="78"/>
      <c r="P66" s="92"/>
      <c r="Q66" s="105"/>
      <c r="X66" s="117"/>
    </row>
    <row r="67" spans="1:27" s="65" customFormat="1" ht="15.75" customHeight="1" x14ac:dyDescent="0.2">
      <c r="A67" s="137"/>
      <c r="B67" s="59"/>
      <c r="C67" s="59"/>
      <c r="D67" s="55"/>
      <c r="E67" s="55"/>
      <c r="F67" s="55"/>
      <c r="G67" s="55"/>
      <c r="H67" s="55"/>
      <c r="I67" s="55"/>
      <c r="J67" s="55"/>
      <c r="K67" s="38"/>
      <c r="L67" s="38"/>
      <c r="M67" s="38"/>
      <c r="N67" s="38"/>
      <c r="O67" s="78"/>
      <c r="P67" s="92"/>
      <c r="Q67" s="105"/>
      <c r="X67" s="117"/>
    </row>
    <row r="68" spans="1:27" s="65" customFormat="1" ht="9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38"/>
      <c r="L68" s="38"/>
      <c r="M68" s="38"/>
      <c r="N68" s="38"/>
      <c r="O68" s="78"/>
      <c r="P68" s="92"/>
      <c r="Q68" s="105"/>
      <c r="X68" s="117"/>
    </row>
    <row r="69" spans="1:27" s="65" customFormat="1" ht="48.75" customHeight="1" x14ac:dyDescent="0.2">
      <c r="A69" s="79"/>
      <c r="B69" s="59"/>
      <c r="C69" s="59"/>
      <c r="D69" s="55"/>
      <c r="E69" s="55"/>
      <c r="F69" s="55"/>
      <c r="G69" s="55"/>
      <c r="H69" s="55"/>
      <c r="I69" s="55"/>
      <c r="J69" s="55"/>
      <c r="K69" s="38"/>
      <c r="L69" s="38"/>
      <c r="M69" s="38"/>
      <c r="N69" s="38"/>
      <c r="O69" s="78"/>
      <c r="P69" s="92"/>
      <c r="Q69" s="105"/>
      <c r="X69" s="117"/>
    </row>
    <row r="70" spans="1:27" s="65" customFormat="1" ht="7.5" customHeight="1" x14ac:dyDescent="0.2">
      <c r="A70" s="79"/>
      <c r="B70" s="44"/>
      <c r="C70" s="44"/>
      <c r="D70" s="43"/>
      <c r="E70" s="43"/>
      <c r="F70" s="43"/>
      <c r="G70" s="43"/>
      <c r="H70" s="43"/>
      <c r="I70" s="43"/>
      <c r="J70" s="43"/>
      <c r="K70" s="45"/>
      <c r="L70" s="45"/>
      <c r="M70" s="45"/>
      <c r="N70" s="45"/>
      <c r="O70" s="78"/>
      <c r="P70" s="92"/>
      <c r="Q70" s="105"/>
      <c r="X70" s="117"/>
    </row>
    <row r="71" spans="1:27" s="65" customFormat="1" ht="15" customHeight="1" x14ac:dyDescent="0.2">
      <c r="A71" s="359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1"/>
      <c r="P71" s="92"/>
      <c r="Q71" s="105"/>
      <c r="X71" s="117"/>
    </row>
    <row r="72" spans="1:27" s="65" customFormat="1" ht="11.25" customHeight="1" x14ac:dyDescent="0.2">
      <c r="A72" s="362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4"/>
      <c r="P72" s="92"/>
      <c r="Q72" s="105"/>
      <c r="X72" s="117"/>
    </row>
    <row r="73" spans="1:27" ht="18.75" customHeight="1" x14ac:dyDescent="0.2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6"/>
      <c r="P73" s="92"/>
      <c r="Q73" s="105"/>
      <c r="X73" s="117"/>
    </row>
    <row r="74" spans="1:27" ht="18.75" customHeight="1" x14ac:dyDescent="0.2">
      <c r="A74" s="79"/>
      <c r="B74" s="87" t="s">
        <v>104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78"/>
      <c r="P74" s="92"/>
      <c r="Q74" s="105"/>
      <c r="R74" s="107" t="e">
        <f>VLOOKUP(S74,$R$81:$S$101,2,FALSE)</f>
        <v>#N/A</v>
      </c>
      <c r="S74" s="107" t="str">
        <f>Home!$B$7</f>
        <v>(None)</v>
      </c>
      <c r="T74" s="48" t="str">
        <f>"Selected LA- "&amp;S74</f>
        <v>Selected LA- (None)</v>
      </c>
      <c r="X74" s="117"/>
    </row>
    <row r="75" spans="1:27" ht="18.75" customHeight="1" x14ac:dyDescent="0.2">
      <c r="A75" s="84"/>
      <c r="B75" s="85"/>
      <c r="C75" s="85"/>
      <c r="D75" s="124"/>
      <c r="E75" s="85"/>
      <c r="F75" s="85"/>
      <c r="G75" s="124"/>
      <c r="H75" s="124"/>
      <c r="I75" s="85"/>
      <c r="J75" s="85"/>
      <c r="K75" s="85"/>
      <c r="L75" s="85"/>
      <c r="M75" s="85"/>
      <c r="N75" s="85"/>
      <c r="O75" s="86"/>
      <c r="P75" s="92"/>
      <c r="Q75" s="105"/>
      <c r="X75" s="117"/>
    </row>
    <row r="76" spans="1:27" ht="13.5" customHeight="1" x14ac:dyDescent="0.2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6"/>
      <c r="P76" s="92"/>
      <c r="Q76" s="105"/>
      <c r="S76" s="155">
        <v>0</v>
      </c>
      <c r="T76" s="65">
        <v>21.5</v>
      </c>
      <c r="X76" s="117"/>
    </row>
    <row r="77" spans="1:27" s="63" customFormat="1" ht="15" customHeight="1" x14ac:dyDescent="0.2">
      <c r="A77" s="80"/>
      <c r="B77" s="144" t="s">
        <v>103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81"/>
      <c r="P77" s="92"/>
      <c r="Q77" s="108"/>
      <c r="R77" s="154" t="s">
        <v>45</v>
      </c>
      <c r="S77" s="156">
        <f>I102</f>
        <v>220</v>
      </c>
      <c r="T77" s="158">
        <f>S77</f>
        <v>220</v>
      </c>
      <c r="U77" s="109"/>
      <c r="V77" s="109"/>
      <c r="W77" s="109"/>
      <c r="X77" s="117"/>
      <c r="Y77" s="65"/>
      <c r="Z77" s="65"/>
      <c r="AA77" s="65"/>
    </row>
    <row r="78" spans="1:27" ht="18" customHeight="1" x14ac:dyDescent="0.2">
      <c r="A78" s="79"/>
      <c r="B78" s="174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78"/>
      <c r="P78" s="92"/>
      <c r="Q78" s="105"/>
      <c r="R78" s="154" t="s">
        <v>53</v>
      </c>
      <c r="S78" s="181">
        <f>I103</f>
        <v>180</v>
      </c>
      <c r="T78" s="158">
        <f>S78</f>
        <v>180</v>
      </c>
      <c r="X78" s="117"/>
    </row>
    <row r="79" spans="1:27" ht="12.75" x14ac:dyDescent="0.2">
      <c r="A79" s="137"/>
      <c r="B79" s="60"/>
      <c r="C79" s="60"/>
      <c r="D79" s="350" t="s">
        <v>92</v>
      </c>
      <c r="E79" s="367" t="s">
        <v>98</v>
      </c>
      <c r="F79" s="368"/>
      <c r="G79" s="368"/>
      <c r="H79" s="368"/>
      <c r="I79" s="369"/>
      <c r="J79" s="367" t="s">
        <v>99</v>
      </c>
      <c r="K79" s="368"/>
      <c r="L79" s="368"/>
      <c r="M79" s="368"/>
      <c r="N79" s="369"/>
      <c r="O79" s="78"/>
      <c r="P79" s="92"/>
      <c r="Q79" s="105"/>
      <c r="R79" s="154"/>
      <c r="S79" s="181"/>
      <c r="T79" s="158"/>
      <c r="X79" s="117"/>
    </row>
    <row r="80" spans="1:27" s="68" customFormat="1" ht="36" customHeight="1" x14ac:dyDescent="0.2">
      <c r="A80" s="82"/>
      <c r="B80" s="243"/>
      <c r="C80" s="67"/>
      <c r="D80" s="352"/>
      <c r="E80" s="242" t="s">
        <v>97</v>
      </c>
      <c r="F80" s="171" t="s">
        <v>96</v>
      </c>
      <c r="G80" s="171" t="s">
        <v>102</v>
      </c>
      <c r="H80" s="171" t="s">
        <v>101</v>
      </c>
      <c r="I80" s="139" t="s">
        <v>100</v>
      </c>
      <c r="J80" s="242" t="s">
        <v>97</v>
      </c>
      <c r="K80" s="171" t="s">
        <v>96</v>
      </c>
      <c r="L80" s="171" t="s">
        <v>95</v>
      </c>
      <c r="M80" s="171" t="s">
        <v>94</v>
      </c>
      <c r="N80" s="139" t="s">
        <v>100</v>
      </c>
      <c r="O80" s="83"/>
      <c r="P80" s="94"/>
      <c r="Q80" s="111"/>
      <c r="R80" s="154" t="s">
        <v>46</v>
      </c>
      <c r="S80" s="180">
        <f>I104</f>
        <v>1360</v>
      </c>
      <c r="T80" s="180">
        <f>S80</f>
        <v>1360</v>
      </c>
      <c r="U80" s="114"/>
      <c r="V80" s="114"/>
      <c r="W80" s="114"/>
      <c r="X80" s="117"/>
      <c r="Y80" s="65"/>
      <c r="Z80" s="65"/>
      <c r="AA80" s="65"/>
    </row>
    <row r="81" spans="1:27" s="68" customFormat="1" ht="13.5" customHeight="1" x14ac:dyDescent="0.2">
      <c r="A81" s="82"/>
      <c r="B81" s="69" t="s">
        <v>0</v>
      </c>
      <c r="C81" s="67"/>
      <c r="D81" s="219">
        <v>52.1</v>
      </c>
      <c r="E81" s="250" t="s">
        <v>74</v>
      </c>
      <c r="F81" s="121">
        <v>12.2</v>
      </c>
      <c r="G81" s="121">
        <v>16.7</v>
      </c>
      <c r="H81" s="121">
        <v>12.4</v>
      </c>
      <c r="I81" s="146" t="s">
        <v>74</v>
      </c>
      <c r="J81" s="229" t="s">
        <v>74</v>
      </c>
      <c r="K81" s="183">
        <v>23</v>
      </c>
      <c r="L81" s="183">
        <v>32</v>
      </c>
      <c r="M81" s="183">
        <v>24</v>
      </c>
      <c r="N81" s="151" t="s">
        <v>74</v>
      </c>
      <c r="O81" s="83"/>
      <c r="P81" s="94"/>
      <c r="Q81" s="111"/>
      <c r="R81" s="61" t="str">
        <f t="shared" ref="R81:R103" si="8">B81</f>
        <v>Bracknell Forest</v>
      </c>
      <c r="S81" s="115" t="b">
        <f t="shared" ref="S81:S103" si="9">IF(R81=$S$74,I81)</f>
        <v>0</v>
      </c>
      <c r="U81" s="114"/>
      <c r="V81" s="114"/>
      <c r="W81" s="114"/>
      <c r="X81" s="117"/>
      <c r="Y81" s="65"/>
      <c r="Z81" s="65"/>
      <c r="AA81" s="65"/>
    </row>
    <row r="82" spans="1:27" s="68" customFormat="1" ht="13.5" customHeight="1" x14ac:dyDescent="0.2">
      <c r="A82" s="82"/>
      <c r="B82" s="69" t="s">
        <v>22</v>
      </c>
      <c r="C82" s="67"/>
      <c r="D82" s="219">
        <v>201.8</v>
      </c>
      <c r="E82" s="250">
        <v>31.2</v>
      </c>
      <c r="F82" s="121">
        <v>59.2</v>
      </c>
      <c r="G82" s="121">
        <v>59.9</v>
      </c>
      <c r="H82" s="121">
        <v>42.3</v>
      </c>
      <c r="I82" s="162">
        <v>9.1999999999999993</v>
      </c>
      <c r="J82" s="229">
        <v>15</v>
      </c>
      <c r="K82" s="183">
        <v>29</v>
      </c>
      <c r="L82" s="183">
        <v>30</v>
      </c>
      <c r="M82" s="183">
        <v>21</v>
      </c>
      <c r="N82" s="120">
        <v>5</v>
      </c>
      <c r="O82" s="83"/>
      <c r="P82" s="94"/>
      <c r="Q82" s="111"/>
      <c r="R82" s="61" t="str">
        <f t="shared" si="8"/>
        <v>Brighton &amp; Hove</v>
      </c>
      <c r="S82" s="115" t="b">
        <f t="shared" si="9"/>
        <v>0</v>
      </c>
      <c r="U82" s="114"/>
      <c r="V82" s="114"/>
      <c r="W82" s="114"/>
      <c r="X82" s="117"/>
      <c r="Y82" s="65"/>
      <c r="Z82" s="65"/>
      <c r="AA82" s="65"/>
    </row>
    <row r="83" spans="1:27" s="68" customFormat="1" ht="13.5" customHeight="1" x14ac:dyDescent="0.2">
      <c r="A83" s="82"/>
      <c r="B83" s="69" t="s">
        <v>8</v>
      </c>
      <c r="C83" s="67"/>
      <c r="D83" s="219">
        <v>208.1</v>
      </c>
      <c r="E83" s="250">
        <v>27.5</v>
      </c>
      <c r="F83" s="121">
        <v>67.2</v>
      </c>
      <c r="G83" s="121">
        <v>45.1</v>
      </c>
      <c r="H83" s="121">
        <v>56</v>
      </c>
      <c r="I83" s="162">
        <v>12.3</v>
      </c>
      <c r="J83" s="229">
        <v>13</v>
      </c>
      <c r="K83" s="183">
        <v>32</v>
      </c>
      <c r="L83" s="183">
        <v>22</v>
      </c>
      <c r="M83" s="183">
        <v>27</v>
      </c>
      <c r="N83" s="120">
        <v>6</v>
      </c>
      <c r="O83" s="83"/>
      <c r="P83" s="94"/>
      <c r="Q83" s="111"/>
      <c r="R83" s="61" t="str">
        <f t="shared" si="8"/>
        <v>Buckinghamshire</v>
      </c>
      <c r="S83" s="115" t="b">
        <f t="shared" si="9"/>
        <v>0</v>
      </c>
      <c r="U83" s="114"/>
      <c r="V83" s="114"/>
      <c r="W83" s="114"/>
      <c r="X83" s="114"/>
      <c r="Y83" s="114"/>
      <c r="Z83" s="114"/>
      <c r="AA83" s="114"/>
    </row>
    <row r="84" spans="1:27" s="68" customFormat="1" ht="13.5" customHeight="1" x14ac:dyDescent="0.2">
      <c r="A84" s="82"/>
      <c r="B84" s="69" t="s">
        <v>4</v>
      </c>
      <c r="C84" s="67"/>
      <c r="D84" s="219">
        <v>305.39999999999998</v>
      </c>
      <c r="E84" s="250">
        <v>43.3</v>
      </c>
      <c r="F84" s="121">
        <v>83.9</v>
      </c>
      <c r="G84" s="121">
        <v>73.099999999999994</v>
      </c>
      <c r="H84" s="121">
        <v>87.1</v>
      </c>
      <c r="I84" s="162">
        <v>18.100000000000001</v>
      </c>
      <c r="J84" s="229">
        <v>14</v>
      </c>
      <c r="K84" s="183">
        <v>27</v>
      </c>
      <c r="L84" s="183">
        <v>24</v>
      </c>
      <c r="M84" s="183">
        <v>29</v>
      </c>
      <c r="N84" s="120">
        <v>6</v>
      </c>
      <c r="O84" s="83"/>
      <c r="P84" s="94"/>
      <c r="Q84" s="111"/>
      <c r="R84" s="61" t="str">
        <f t="shared" si="8"/>
        <v>East Sussex</v>
      </c>
      <c r="S84" s="115" t="b">
        <f t="shared" si="9"/>
        <v>0</v>
      </c>
      <c r="U84" s="114"/>
      <c r="V84" s="114"/>
      <c r="W84" s="114"/>
      <c r="X84" s="114"/>
      <c r="Y84" s="114"/>
      <c r="Z84" s="114"/>
      <c r="AA84" s="114"/>
    </row>
    <row r="85" spans="1:27" s="68" customFormat="1" ht="13.5" customHeight="1" x14ac:dyDescent="0.2">
      <c r="A85" s="82"/>
      <c r="B85" s="69" t="s">
        <v>6</v>
      </c>
      <c r="C85" s="67"/>
      <c r="D85" s="219">
        <v>388.9</v>
      </c>
      <c r="E85" s="250">
        <v>68.3</v>
      </c>
      <c r="F85" s="121">
        <v>114.5</v>
      </c>
      <c r="G85" s="121">
        <v>91</v>
      </c>
      <c r="H85" s="121">
        <v>88.8</v>
      </c>
      <c r="I85" s="162">
        <v>26.4</v>
      </c>
      <c r="J85" s="229">
        <v>18</v>
      </c>
      <c r="K85" s="183">
        <v>29</v>
      </c>
      <c r="L85" s="183">
        <v>23</v>
      </c>
      <c r="M85" s="183">
        <v>23</v>
      </c>
      <c r="N85" s="151">
        <v>7</v>
      </c>
      <c r="O85" s="83"/>
      <c r="P85" s="94"/>
      <c r="Q85" s="111"/>
      <c r="R85" s="61" t="str">
        <f t="shared" si="8"/>
        <v>Hampshire</v>
      </c>
      <c r="S85" s="115" t="b">
        <f t="shared" si="9"/>
        <v>0</v>
      </c>
      <c r="U85" s="114"/>
      <c r="V85" s="114"/>
      <c r="W85" s="114"/>
      <c r="X85" s="114"/>
      <c r="Y85" s="114"/>
      <c r="Z85" s="114"/>
      <c r="AA85" s="114"/>
    </row>
    <row r="86" spans="1:27" s="68" customFormat="1" ht="13.5" customHeight="1" x14ac:dyDescent="0.2">
      <c r="A86" s="82"/>
      <c r="B86" s="69" t="s">
        <v>1</v>
      </c>
      <c r="C86" s="67"/>
      <c r="D86" s="219">
        <v>74</v>
      </c>
      <c r="E86" s="250">
        <v>11.6</v>
      </c>
      <c r="F86" s="121">
        <v>15.6</v>
      </c>
      <c r="G86" s="121">
        <v>20.6</v>
      </c>
      <c r="H86" s="121">
        <v>23.2</v>
      </c>
      <c r="I86" s="162">
        <v>3</v>
      </c>
      <c r="J86" s="229">
        <v>16</v>
      </c>
      <c r="K86" s="183">
        <v>21</v>
      </c>
      <c r="L86" s="183">
        <v>28</v>
      </c>
      <c r="M86" s="183">
        <v>31</v>
      </c>
      <c r="N86" s="120">
        <v>4</v>
      </c>
      <c r="O86" s="83"/>
      <c r="P86" s="94"/>
      <c r="Q86" s="111"/>
      <c r="R86" s="61" t="str">
        <f t="shared" si="8"/>
        <v>Isle of Wight</v>
      </c>
      <c r="S86" s="115" t="b">
        <f t="shared" si="9"/>
        <v>0</v>
      </c>
      <c r="U86" s="114"/>
      <c r="V86" s="114"/>
      <c r="W86" s="114"/>
      <c r="X86" s="114"/>
      <c r="Y86" s="114"/>
      <c r="Z86" s="114"/>
      <c r="AA86" s="114"/>
    </row>
    <row r="87" spans="1:27" s="68" customFormat="1" ht="13.5" customHeight="1" x14ac:dyDescent="0.2">
      <c r="A87" s="82"/>
      <c r="B87" s="69" t="s">
        <v>9</v>
      </c>
      <c r="C87" s="67"/>
      <c r="D87" s="219">
        <v>513.1</v>
      </c>
      <c r="E87" s="250">
        <v>100.7</v>
      </c>
      <c r="F87" s="121">
        <v>137.5</v>
      </c>
      <c r="G87" s="121">
        <v>135</v>
      </c>
      <c r="H87" s="121">
        <v>114.1</v>
      </c>
      <c r="I87" s="162">
        <v>25.9</v>
      </c>
      <c r="J87" s="229">
        <v>20</v>
      </c>
      <c r="K87" s="183">
        <v>27</v>
      </c>
      <c r="L87" s="183">
        <v>26</v>
      </c>
      <c r="M87" s="183">
        <v>22</v>
      </c>
      <c r="N87" s="120">
        <v>5</v>
      </c>
      <c r="O87" s="83"/>
      <c r="P87" s="94"/>
      <c r="Q87" s="111"/>
      <c r="R87" s="61" t="str">
        <f t="shared" si="8"/>
        <v>Kent</v>
      </c>
      <c r="S87" s="115" t="b">
        <f t="shared" si="9"/>
        <v>0</v>
      </c>
      <c r="U87" s="114"/>
      <c r="V87" s="114"/>
      <c r="W87" s="114"/>
      <c r="X87" s="114"/>
      <c r="Y87" s="114"/>
      <c r="Z87" s="114"/>
      <c r="AA87" s="114"/>
    </row>
    <row r="88" spans="1:27" s="68" customFormat="1" ht="13.5" customHeight="1" x14ac:dyDescent="0.2">
      <c r="A88" s="82"/>
      <c r="B88" s="69" t="s">
        <v>2</v>
      </c>
      <c r="C88" s="67"/>
      <c r="D88" s="219">
        <v>144</v>
      </c>
      <c r="E88" s="250">
        <v>26.4</v>
      </c>
      <c r="F88" s="121">
        <v>41.1</v>
      </c>
      <c r="G88" s="121">
        <v>29.6</v>
      </c>
      <c r="H88" s="121">
        <v>35.6</v>
      </c>
      <c r="I88" s="162">
        <v>11.2</v>
      </c>
      <c r="J88" s="229">
        <v>18</v>
      </c>
      <c r="K88" s="183">
        <v>29</v>
      </c>
      <c r="L88" s="183">
        <v>21</v>
      </c>
      <c r="M88" s="183">
        <v>25</v>
      </c>
      <c r="N88" s="120">
        <v>8</v>
      </c>
      <c r="O88" s="83"/>
      <c r="P88" s="94"/>
      <c r="Q88" s="111"/>
      <c r="R88" s="61" t="str">
        <f t="shared" si="8"/>
        <v>Medway</v>
      </c>
      <c r="S88" s="115" t="b">
        <f t="shared" si="9"/>
        <v>0</v>
      </c>
      <c r="U88" s="114"/>
      <c r="V88" s="114"/>
      <c r="W88" s="114"/>
      <c r="X88" s="114"/>
      <c r="Y88" s="114"/>
      <c r="Z88" s="114"/>
      <c r="AA88" s="114"/>
    </row>
    <row r="89" spans="1:27" s="68" customFormat="1" ht="13.5" customHeight="1" x14ac:dyDescent="0.2">
      <c r="A89" s="82"/>
      <c r="B89" s="69" t="s">
        <v>10</v>
      </c>
      <c r="C89" s="67"/>
      <c r="D89" s="219">
        <v>120.5</v>
      </c>
      <c r="E89" s="250">
        <v>15</v>
      </c>
      <c r="F89" s="121">
        <v>32.799999999999997</v>
      </c>
      <c r="G89" s="121">
        <v>32.799999999999997</v>
      </c>
      <c r="H89" s="121">
        <v>35.5</v>
      </c>
      <c r="I89" s="162">
        <v>4.4000000000000004</v>
      </c>
      <c r="J89" s="229">
        <v>12</v>
      </c>
      <c r="K89" s="183">
        <v>27</v>
      </c>
      <c r="L89" s="183">
        <v>27</v>
      </c>
      <c r="M89" s="183">
        <v>29</v>
      </c>
      <c r="N89" s="151">
        <v>4</v>
      </c>
      <c r="O89" s="83"/>
      <c r="P89" s="94"/>
      <c r="Q89" s="111"/>
      <c r="R89" s="61" t="str">
        <f t="shared" si="8"/>
        <v>Milton Keynes</v>
      </c>
      <c r="S89" s="115" t="b">
        <f t="shared" si="9"/>
        <v>0</v>
      </c>
      <c r="U89" s="114"/>
      <c r="V89" s="114"/>
      <c r="W89" s="114"/>
      <c r="X89" s="114"/>
      <c r="Y89" s="114"/>
      <c r="Z89" s="114"/>
      <c r="AA89" s="114"/>
    </row>
    <row r="90" spans="1:27" s="68" customFormat="1" ht="13.5" customHeight="1" x14ac:dyDescent="0.2">
      <c r="A90" s="82"/>
      <c r="B90" s="69" t="s">
        <v>11</v>
      </c>
      <c r="C90" s="67"/>
      <c r="D90" s="219">
        <v>283.60000000000002</v>
      </c>
      <c r="E90" s="250">
        <v>45.2</v>
      </c>
      <c r="F90" s="121">
        <v>61</v>
      </c>
      <c r="G90" s="121">
        <v>70.8</v>
      </c>
      <c r="H90" s="121">
        <v>82.3</v>
      </c>
      <c r="I90" s="162">
        <v>24.4</v>
      </c>
      <c r="J90" s="229">
        <v>16</v>
      </c>
      <c r="K90" s="183">
        <v>22</v>
      </c>
      <c r="L90" s="183">
        <v>25</v>
      </c>
      <c r="M90" s="183">
        <v>29</v>
      </c>
      <c r="N90" s="120">
        <v>9</v>
      </c>
      <c r="O90" s="83"/>
      <c r="P90" s="94"/>
      <c r="Q90" s="111"/>
      <c r="R90" s="61" t="str">
        <f t="shared" si="8"/>
        <v>Oxfordshire</v>
      </c>
      <c r="S90" s="115" t="b">
        <f t="shared" si="9"/>
        <v>0</v>
      </c>
      <c r="U90" s="114"/>
      <c r="V90" s="114"/>
      <c r="W90" s="114"/>
      <c r="X90" s="114"/>
      <c r="Y90" s="114"/>
      <c r="Z90" s="114"/>
      <c r="AA90" s="114"/>
    </row>
    <row r="91" spans="1:27" s="68" customFormat="1" ht="13.5" customHeight="1" x14ac:dyDescent="0.2">
      <c r="A91" s="82"/>
      <c r="B91" s="69" t="s">
        <v>12</v>
      </c>
      <c r="C91" s="67"/>
      <c r="D91" s="219">
        <v>167.8</v>
      </c>
      <c r="E91" s="250">
        <v>47.4</v>
      </c>
      <c r="F91" s="121">
        <v>34.799999999999997</v>
      </c>
      <c r="G91" s="121">
        <v>37.4</v>
      </c>
      <c r="H91" s="121">
        <v>41.4</v>
      </c>
      <c r="I91" s="162">
        <v>6.9</v>
      </c>
      <c r="J91" s="229">
        <v>28</v>
      </c>
      <c r="K91" s="183">
        <v>21</v>
      </c>
      <c r="L91" s="183">
        <v>22</v>
      </c>
      <c r="M91" s="183">
        <v>25</v>
      </c>
      <c r="N91" s="120">
        <v>4</v>
      </c>
      <c r="O91" s="83"/>
      <c r="P91" s="94"/>
      <c r="Q91" s="111"/>
      <c r="R91" s="61" t="str">
        <f t="shared" si="8"/>
        <v>Portsmouth</v>
      </c>
      <c r="S91" s="115" t="b">
        <f t="shared" si="9"/>
        <v>0</v>
      </c>
      <c r="U91" s="114"/>
      <c r="V91" s="114"/>
      <c r="W91" s="114"/>
      <c r="X91" s="114"/>
      <c r="Y91" s="114"/>
      <c r="Z91" s="114"/>
      <c r="AA91" s="114"/>
    </row>
    <row r="92" spans="1:27" s="68" customFormat="1" ht="13.5" customHeight="1" x14ac:dyDescent="0.2">
      <c r="A92" s="82"/>
      <c r="B92" s="69" t="s">
        <v>3</v>
      </c>
      <c r="C92" s="67"/>
      <c r="D92" s="219">
        <v>94.9</v>
      </c>
      <c r="E92" s="250">
        <v>12.9</v>
      </c>
      <c r="F92" s="121">
        <v>21.2</v>
      </c>
      <c r="G92" s="121">
        <v>24.6</v>
      </c>
      <c r="H92" s="121">
        <v>33.200000000000003</v>
      </c>
      <c r="I92" s="162">
        <v>3</v>
      </c>
      <c r="J92" s="229">
        <v>14</v>
      </c>
      <c r="K92" s="183">
        <v>22</v>
      </c>
      <c r="L92" s="183">
        <v>26</v>
      </c>
      <c r="M92" s="183">
        <v>35</v>
      </c>
      <c r="N92" s="120">
        <v>3</v>
      </c>
      <c r="O92" s="83"/>
      <c r="P92" s="94"/>
      <c r="Q92" s="111"/>
      <c r="R92" s="61" t="str">
        <f t="shared" si="8"/>
        <v>Reading</v>
      </c>
      <c r="S92" s="115" t="b">
        <f t="shared" si="9"/>
        <v>0</v>
      </c>
      <c r="U92" s="114"/>
      <c r="V92" s="114"/>
      <c r="W92" s="114"/>
      <c r="X92" s="114"/>
      <c r="Y92" s="114"/>
      <c r="Z92" s="114"/>
      <c r="AA92" s="114"/>
    </row>
    <row r="93" spans="1:27" s="68" customFormat="1" ht="13.5" customHeight="1" x14ac:dyDescent="0.2">
      <c r="A93" s="82"/>
      <c r="B93" s="69" t="s">
        <v>13</v>
      </c>
      <c r="C93" s="67"/>
      <c r="D93" s="219">
        <v>77.3</v>
      </c>
      <c r="E93" s="250" t="s">
        <v>74</v>
      </c>
      <c r="F93" s="121">
        <v>21.1</v>
      </c>
      <c r="G93" s="121">
        <v>27.6</v>
      </c>
      <c r="H93" s="121">
        <v>16.399999999999999</v>
      </c>
      <c r="I93" s="162" t="s">
        <v>74</v>
      </c>
      <c r="J93" s="229" t="s">
        <v>74</v>
      </c>
      <c r="K93" s="183">
        <v>27</v>
      </c>
      <c r="L93" s="183">
        <v>36</v>
      </c>
      <c r="M93" s="183">
        <v>21</v>
      </c>
      <c r="N93" s="151" t="s">
        <v>74</v>
      </c>
      <c r="O93" s="83"/>
      <c r="P93" s="94"/>
      <c r="Q93" s="111"/>
      <c r="R93" s="61" t="str">
        <f t="shared" si="8"/>
        <v>Slough</v>
      </c>
      <c r="S93" s="115" t="b">
        <f t="shared" si="9"/>
        <v>0</v>
      </c>
      <c r="U93" s="114"/>
      <c r="V93" s="114"/>
      <c r="W93" s="114"/>
      <c r="X93" s="114"/>
      <c r="Y93" s="114"/>
      <c r="Z93" s="114"/>
      <c r="AA93" s="114"/>
    </row>
    <row r="94" spans="1:27" s="68" customFormat="1" ht="13.5" customHeight="1" x14ac:dyDescent="0.2">
      <c r="A94" s="82"/>
      <c r="B94" s="69" t="s">
        <v>28</v>
      </c>
      <c r="C94" s="67"/>
      <c r="D94" s="219">
        <v>197.9</v>
      </c>
      <c r="E94" s="250">
        <v>28.9</v>
      </c>
      <c r="F94" s="121">
        <v>50.8</v>
      </c>
      <c r="G94" s="121">
        <v>50.6</v>
      </c>
      <c r="H94" s="121">
        <v>53.5</v>
      </c>
      <c r="I94" s="162">
        <v>14.1</v>
      </c>
      <c r="J94" s="229">
        <v>15</v>
      </c>
      <c r="K94" s="183">
        <v>26</v>
      </c>
      <c r="L94" s="183">
        <v>26</v>
      </c>
      <c r="M94" s="183">
        <v>27</v>
      </c>
      <c r="N94" s="120">
        <v>7</v>
      </c>
      <c r="O94" s="83"/>
      <c r="P94" s="94"/>
      <c r="Q94" s="111"/>
      <c r="R94" s="61" t="str">
        <f t="shared" si="8"/>
        <v>Somerset</v>
      </c>
      <c r="S94" s="115" t="b">
        <f t="shared" si="9"/>
        <v>0</v>
      </c>
      <c r="U94" s="114"/>
      <c r="V94" s="114"/>
      <c r="W94" s="114"/>
      <c r="X94" s="114"/>
      <c r="Y94" s="114"/>
      <c r="Z94" s="114"/>
      <c r="AA94" s="114"/>
    </row>
    <row r="95" spans="1:27" s="68" customFormat="1" ht="13.5" customHeight="1" x14ac:dyDescent="0.2">
      <c r="A95" s="82"/>
      <c r="B95" s="69" t="s">
        <v>14</v>
      </c>
      <c r="C95" s="67"/>
      <c r="D95" s="219">
        <v>164.2</v>
      </c>
      <c r="E95" s="250">
        <v>28.8</v>
      </c>
      <c r="F95" s="121">
        <v>38.799999999999997</v>
      </c>
      <c r="G95" s="121">
        <v>48.8</v>
      </c>
      <c r="H95" s="121">
        <v>41.6</v>
      </c>
      <c r="I95" s="162">
        <v>6.3</v>
      </c>
      <c r="J95" s="229">
        <v>18</v>
      </c>
      <c r="K95" s="183">
        <v>24</v>
      </c>
      <c r="L95" s="183">
        <v>30</v>
      </c>
      <c r="M95" s="183">
        <v>25</v>
      </c>
      <c r="N95" s="120">
        <v>4</v>
      </c>
      <c r="O95" s="83"/>
      <c r="P95" s="94"/>
      <c r="Q95" s="111"/>
      <c r="R95" s="61" t="str">
        <f t="shared" si="8"/>
        <v>Southampton</v>
      </c>
      <c r="S95" s="115" t="b">
        <f t="shared" si="9"/>
        <v>0</v>
      </c>
      <c r="U95" s="114"/>
      <c r="V95" s="114"/>
      <c r="W95" s="114"/>
      <c r="X95" s="114"/>
      <c r="Y95" s="114"/>
      <c r="Z95" s="114"/>
      <c r="AA95" s="114"/>
    </row>
    <row r="96" spans="1:27" s="68" customFormat="1" ht="13.5" customHeight="1" x14ac:dyDescent="0.2">
      <c r="A96" s="82"/>
      <c r="B96" s="69" t="s">
        <v>7</v>
      </c>
      <c r="C96" s="67"/>
      <c r="D96" s="219">
        <v>437.8</v>
      </c>
      <c r="E96" s="250">
        <v>53</v>
      </c>
      <c r="F96" s="121">
        <v>135.9</v>
      </c>
      <c r="G96" s="121">
        <v>96.6</v>
      </c>
      <c r="H96" s="121">
        <v>126.6</v>
      </c>
      <c r="I96" s="162">
        <v>25.7</v>
      </c>
      <c r="J96" s="229">
        <v>12</v>
      </c>
      <c r="K96" s="183">
        <v>31</v>
      </c>
      <c r="L96" s="183">
        <v>22</v>
      </c>
      <c r="M96" s="183">
        <v>29</v>
      </c>
      <c r="N96" s="120">
        <v>6</v>
      </c>
      <c r="O96" s="83"/>
      <c r="P96" s="94"/>
      <c r="Q96" s="111"/>
      <c r="R96" s="61" t="str">
        <f t="shared" si="8"/>
        <v>Surrey</v>
      </c>
      <c r="S96" s="115" t="b">
        <f t="shared" si="9"/>
        <v>0</v>
      </c>
      <c r="U96" s="114"/>
      <c r="V96" s="114"/>
      <c r="W96" s="114"/>
      <c r="X96" s="114"/>
      <c r="Y96" s="114"/>
      <c r="Z96" s="114"/>
      <c r="AA96" s="114"/>
    </row>
    <row r="97" spans="1:27" s="68" customFormat="1" ht="13.5" customHeight="1" x14ac:dyDescent="0.2">
      <c r="A97" s="177"/>
      <c r="B97" s="69" t="s">
        <v>52</v>
      </c>
      <c r="C97" s="67"/>
      <c r="D97" s="219">
        <v>92.4</v>
      </c>
      <c r="E97" s="250">
        <v>15.9</v>
      </c>
      <c r="F97" s="121">
        <v>22.2</v>
      </c>
      <c r="G97" s="121">
        <v>18.899999999999999</v>
      </c>
      <c r="H97" s="121">
        <v>25</v>
      </c>
      <c r="I97" s="162">
        <v>10.4</v>
      </c>
      <c r="J97" s="229">
        <v>17</v>
      </c>
      <c r="K97" s="183">
        <v>24</v>
      </c>
      <c r="L97" s="183">
        <v>20</v>
      </c>
      <c r="M97" s="183">
        <v>27</v>
      </c>
      <c r="N97" s="151">
        <v>11</v>
      </c>
      <c r="O97" s="83"/>
      <c r="P97" s="94"/>
      <c r="Q97" s="111"/>
      <c r="R97" s="61" t="str">
        <f t="shared" si="8"/>
        <v>Swindon</v>
      </c>
      <c r="S97" s="115" t="b">
        <f t="shared" si="9"/>
        <v>0</v>
      </c>
      <c r="U97" s="114"/>
      <c r="V97" s="114"/>
      <c r="W97" s="114"/>
      <c r="X97" s="114"/>
      <c r="Y97" s="114"/>
      <c r="Z97" s="114"/>
      <c r="AA97" s="114"/>
    </row>
    <row r="98" spans="1:27" s="68" customFormat="1" ht="13.5" customHeight="1" x14ac:dyDescent="0.2">
      <c r="A98" s="82"/>
      <c r="B98" s="69" t="s">
        <v>15</v>
      </c>
      <c r="C98" s="67"/>
      <c r="D98" s="219">
        <v>72.400000000000006</v>
      </c>
      <c r="E98" s="250">
        <v>9</v>
      </c>
      <c r="F98" s="121">
        <v>21.3</v>
      </c>
      <c r="G98" s="121">
        <v>20.5</v>
      </c>
      <c r="H98" s="121">
        <v>18.5</v>
      </c>
      <c r="I98" s="162">
        <v>3</v>
      </c>
      <c r="J98" s="229">
        <v>12</v>
      </c>
      <c r="K98" s="183">
        <v>29</v>
      </c>
      <c r="L98" s="183">
        <v>28</v>
      </c>
      <c r="M98" s="183">
        <v>26</v>
      </c>
      <c r="N98" s="120">
        <v>4</v>
      </c>
      <c r="O98" s="83"/>
      <c r="P98" s="94"/>
      <c r="Q98" s="111"/>
      <c r="R98" s="61" t="str">
        <f t="shared" si="8"/>
        <v>West Berkshire</v>
      </c>
      <c r="S98" s="115" t="b">
        <f t="shared" si="9"/>
        <v>0</v>
      </c>
      <c r="U98" s="114"/>
      <c r="V98" s="114"/>
      <c r="W98" s="114"/>
      <c r="X98" s="114"/>
      <c r="Y98" s="114"/>
      <c r="Z98" s="114"/>
      <c r="AA98" s="114"/>
    </row>
    <row r="99" spans="1:27" s="68" customFormat="1" ht="13.5" customHeight="1" x14ac:dyDescent="0.2">
      <c r="A99" s="82"/>
      <c r="B99" s="69" t="s">
        <v>5</v>
      </c>
      <c r="C99" s="67"/>
      <c r="D99" s="219">
        <v>375.4</v>
      </c>
      <c r="E99" s="250">
        <v>53.2</v>
      </c>
      <c r="F99" s="121">
        <v>84</v>
      </c>
      <c r="G99" s="121">
        <v>100.8</v>
      </c>
      <c r="H99" s="121">
        <v>101.8</v>
      </c>
      <c r="I99" s="162">
        <v>35.5</v>
      </c>
      <c r="J99" s="229">
        <v>14</v>
      </c>
      <c r="K99" s="183">
        <v>22</v>
      </c>
      <c r="L99" s="183">
        <v>27</v>
      </c>
      <c r="M99" s="183">
        <v>27</v>
      </c>
      <c r="N99" s="120">
        <v>9</v>
      </c>
      <c r="O99" s="83"/>
      <c r="P99" s="94"/>
      <c r="Q99" s="111"/>
      <c r="R99" s="61" t="str">
        <f t="shared" si="8"/>
        <v>West Sussex</v>
      </c>
      <c r="S99" s="115" t="b">
        <f t="shared" si="9"/>
        <v>0</v>
      </c>
      <c r="U99" s="114"/>
      <c r="V99" s="114"/>
      <c r="W99" s="114"/>
      <c r="X99" s="114"/>
      <c r="Y99" s="114"/>
      <c r="Z99" s="114"/>
      <c r="AA99" s="114"/>
    </row>
    <row r="100" spans="1:27" s="68" customFormat="1" ht="13.5" customHeight="1" x14ac:dyDescent="0.2">
      <c r="A100" s="82"/>
      <c r="B100" s="69" t="s">
        <v>21</v>
      </c>
      <c r="C100" s="67"/>
      <c r="D100" s="220">
        <v>54.3</v>
      </c>
      <c r="E100" s="251">
        <v>11.5</v>
      </c>
      <c r="F100" s="163">
        <v>18.100000000000001</v>
      </c>
      <c r="G100" s="163">
        <v>12</v>
      </c>
      <c r="H100" s="163">
        <v>9.8000000000000007</v>
      </c>
      <c r="I100" s="162">
        <v>3</v>
      </c>
      <c r="J100" s="229">
        <v>21</v>
      </c>
      <c r="K100" s="183">
        <v>33</v>
      </c>
      <c r="L100" s="183">
        <v>22</v>
      </c>
      <c r="M100" s="183">
        <v>18</v>
      </c>
      <c r="N100" s="120">
        <v>6</v>
      </c>
      <c r="O100" s="83"/>
      <c r="P100" s="94"/>
      <c r="Q100" s="111"/>
      <c r="R100" s="61" t="str">
        <f t="shared" si="8"/>
        <v>Windsor &amp; Maidenhead</v>
      </c>
      <c r="S100" s="115" t="b">
        <f t="shared" si="9"/>
        <v>0</v>
      </c>
      <c r="U100" s="114"/>
      <c r="V100" s="114"/>
      <c r="W100" s="114"/>
      <c r="X100" s="114"/>
      <c r="Y100" s="114"/>
      <c r="Z100" s="114"/>
      <c r="AA100" s="114"/>
    </row>
    <row r="101" spans="1:27" s="68" customFormat="1" ht="13.5" customHeight="1" x14ac:dyDescent="0.2">
      <c r="A101" s="82"/>
      <c r="B101" s="69" t="s">
        <v>16</v>
      </c>
      <c r="C101" s="67"/>
      <c r="D101" s="220">
        <v>57.6</v>
      </c>
      <c r="E101" s="251">
        <v>9.6</v>
      </c>
      <c r="F101" s="163">
        <v>17.600000000000001</v>
      </c>
      <c r="G101" s="163">
        <v>11.2</v>
      </c>
      <c r="H101" s="163">
        <v>15.1</v>
      </c>
      <c r="I101" s="162">
        <v>4</v>
      </c>
      <c r="J101" s="229">
        <v>17</v>
      </c>
      <c r="K101" s="183">
        <v>31</v>
      </c>
      <c r="L101" s="183">
        <v>20</v>
      </c>
      <c r="M101" s="183">
        <v>26</v>
      </c>
      <c r="N101" s="151">
        <v>7</v>
      </c>
      <c r="O101" s="83"/>
      <c r="P101" s="94"/>
      <c r="Q101" s="111"/>
      <c r="R101" s="61" t="str">
        <f t="shared" si="8"/>
        <v>Wokingham</v>
      </c>
      <c r="S101" s="115" t="b">
        <f t="shared" si="9"/>
        <v>0</v>
      </c>
      <c r="U101" s="114"/>
      <c r="V101" s="114"/>
      <c r="W101" s="114"/>
      <c r="X101" s="114"/>
      <c r="Y101" s="114"/>
      <c r="Z101" s="114"/>
      <c r="AA101" s="114"/>
    </row>
    <row r="102" spans="1:27" s="68" customFormat="1" ht="13.5" customHeight="1" x14ac:dyDescent="0.2">
      <c r="A102" s="82"/>
      <c r="B102" s="88" t="s">
        <v>23</v>
      </c>
      <c r="C102" s="67"/>
      <c r="D102" s="221">
        <v>3790</v>
      </c>
      <c r="E102" s="252">
        <v>620</v>
      </c>
      <c r="F102" s="211">
        <v>1020</v>
      </c>
      <c r="G102" s="211">
        <v>950</v>
      </c>
      <c r="H102" s="211">
        <v>980</v>
      </c>
      <c r="I102" s="208">
        <v>220</v>
      </c>
      <c r="J102" s="229">
        <v>16</v>
      </c>
      <c r="K102" s="183">
        <v>27</v>
      </c>
      <c r="L102" s="183">
        <v>25</v>
      </c>
      <c r="M102" s="183">
        <v>26</v>
      </c>
      <c r="N102" s="120">
        <v>6</v>
      </c>
      <c r="O102" s="83"/>
      <c r="P102" s="94"/>
      <c r="Q102" s="111"/>
      <c r="R102" s="61" t="str">
        <f t="shared" si="8"/>
        <v>South East</v>
      </c>
      <c r="S102" s="115" t="b">
        <f t="shared" si="9"/>
        <v>0</v>
      </c>
      <c r="U102" s="114"/>
      <c r="V102" s="114"/>
      <c r="W102" s="114"/>
      <c r="X102" s="114"/>
      <c r="Y102" s="114"/>
      <c r="Z102" s="114"/>
      <c r="AA102" s="114"/>
    </row>
    <row r="103" spans="1:27" s="68" customFormat="1" ht="13.5" customHeight="1" x14ac:dyDescent="0.2">
      <c r="A103" s="177"/>
      <c r="B103" s="193" t="s">
        <v>54</v>
      </c>
      <c r="C103" s="67"/>
      <c r="D103" s="222">
        <v>2400</v>
      </c>
      <c r="E103" s="253">
        <v>330</v>
      </c>
      <c r="F103" s="212">
        <v>650</v>
      </c>
      <c r="G103" s="212">
        <v>600</v>
      </c>
      <c r="H103" s="212">
        <v>650</v>
      </c>
      <c r="I103" s="209">
        <v>180</v>
      </c>
      <c r="J103" s="229">
        <v>14</v>
      </c>
      <c r="K103" s="183">
        <v>27</v>
      </c>
      <c r="L103" s="183">
        <v>25</v>
      </c>
      <c r="M103" s="183">
        <v>27</v>
      </c>
      <c r="N103" s="120">
        <v>7</v>
      </c>
      <c r="O103" s="83"/>
      <c r="P103" s="94"/>
      <c r="Q103" s="111"/>
      <c r="R103" s="178" t="str">
        <f t="shared" si="8"/>
        <v>South West</v>
      </c>
      <c r="S103" s="115" t="b">
        <f t="shared" si="9"/>
        <v>0</v>
      </c>
      <c r="U103" s="114"/>
      <c r="V103" s="114"/>
      <c r="W103" s="114"/>
      <c r="X103" s="114"/>
      <c r="Y103" s="114"/>
      <c r="Z103" s="114"/>
      <c r="AA103" s="114"/>
    </row>
    <row r="104" spans="1:27" s="65" customFormat="1" ht="15" customHeight="1" x14ac:dyDescent="0.2">
      <c r="A104" s="79"/>
      <c r="B104" s="147" t="s">
        <v>42</v>
      </c>
      <c r="C104" s="58"/>
      <c r="D104" s="223">
        <v>26250</v>
      </c>
      <c r="E104" s="254">
        <v>4250</v>
      </c>
      <c r="F104" s="213">
        <v>7500</v>
      </c>
      <c r="G104" s="213">
        <v>6790</v>
      </c>
      <c r="H104" s="213">
        <v>6340</v>
      </c>
      <c r="I104" s="210">
        <v>1360</v>
      </c>
      <c r="J104" s="229">
        <v>16</v>
      </c>
      <c r="K104" s="183">
        <v>28</v>
      </c>
      <c r="L104" s="183">
        <v>26</v>
      </c>
      <c r="M104" s="183">
        <v>24</v>
      </c>
      <c r="N104" s="120">
        <v>5</v>
      </c>
      <c r="O104" s="78"/>
      <c r="P104" s="92"/>
      <c r="Q104" s="105"/>
      <c r="U104" s="114"/>
      <c r="V104" s="114"/>
      <c r="W104" s="114"/>
      <c r="X104" s="114"/>
      <c r="Y104" s="114"/>
      <c r="Z104" s="114"/>
      <c r="AA104" s="114"/>
    </row>
    <row r="105" spans="1:27" s="65" customFormat="1" ht="21" customHeight="1" x14ac:dyDescent="0.2">
      <c r="A105" s="79"/>
      <c r="B105" s="366" t="s">
        <v>93</v>
      </c>
      <c r="C105" s="366"/>
      <c r="D105" s="366"/>
      <c r="E105" s="366"/>
      <c r="F105" s="366"/>
      <c r="G105" s="366"/>
      <c r="H105" s="366"/>
      <c r="I105" s="366"/>
      <c r="J105" s="102"/>
      <c r="K105" s="102"/>
      <c r="L105" s="102"/>
      <c r="M105" s="102"/>
      <c r="N105" s="102"/>
      <c r="O105" s="78"/>
      <c r="P105" s="92"/>
      <c r="Q105" s="105"/>
      <c r="U105" s="114"/>
      <c r="V105" s="114"/>
      <c r="W105" s="114"/>
      <c r="X105" s="114"/>
      <c r="Y105" s="114"/>
      <c r="Z105" s="114"/>
      <c r="AA105" s="114"/>
    </row>
    <row r="106" spans="1:27" s="65" customFormat="1" ht="7.5" customHeight="1" x14ac:dyDescent="0.2">
      <c r="A106" s="79"/>
      <c r="B106" s="44"/>
      <c r="C106" s="44"/>
      <c r="D106" s="43"/>
      <c r="E106" s="43"/>
      <c r="F106" s="43"/>
      <c r="G106" s="43"/>
      <c r="H106" s="43"/>
      <c r="I106" s="43"/>
      <c r="J106" s="43"/>
      <c r="K106" s="45"/>
      <c r="L106" s="45"/>
      <c r="M106" s="45"/>
      <c r="N106" s="45"/>
      <c r="O106" s="78"/>
      <c r="P106" s="92"/>
      <c r="Q106" s="105"/>
      <c r="U106" s="114"/>
      <c r="V106" s="114"/>
      <c r="W106" s="114"/>
      <c r="X106" s="114"/>
      <c r="Y106" s="114"/>
      <c r="Z106" s="114"/>
      <c r="AA106" s="114"/>
    </row>
    <row r="107" spans="1:27" s="65" customFormat="1" ht="15" customHeight="1" x14ac:dyDescent="0.2">
      <c r="A107" s="359"/>
      <c r="B107" s="360"/>
      <c r="C107" s="360"/>
      <c r="D107" s="360"/>
      <c r="E107" s="360"/>
      <c r="F107" s="360"/>
      <c r="G107" s="360"/>
      <c r="H107" s="360"/>
      <c r="I107" s="360"/>
      <c r="J107" s="360"/>
      <c r="K107" s="360"/>
      <c r="L107" s="360"/>
      <c r="M107" s="360"/>
      <c r="N107" s="360"/>
      <c r="O107" s="361"/>
      <c r="P107" s="92"/>
      <c r="Q107" s="105"/>
      <c r="U107" s="114"/>
      <c r="V107" s="114"/>
      <c r="W107" s="114"/>
      <c r="X107" s="114"/>
      <c r="Y107" s="114"/>
      <c r="Z107" s="114"/>
      <c r="AA107" s="114"/>
    </row>
    <row r="108" spans="1:27" s="65" customFormat="1" ht="11.25" customHeight="1" x14ac:dyDescent="0.2">
      <c r="A108" s="362"/>
      <c r="B108" s="363"/>
      <c r="C108" s="363"/>
      <c r="D108" s="363"/>
      <c r="E108" s="363"/>
      <c r="F108" s="363"/>
      <c r="G108" s="363"/>
      <c r="H108" s="363"/>
      <c r="I108" s="363"/>
      <c r="J108" s="363"/>
      <c r="K108" s="363"/>
      <c r="L108" s="363"/>
      <c r="M108" s="363"/>
      <c r="N108" s="363"/>
      <c r="O108" s="364"/>
      <c r="P108" s="92"/>
      <c r="Q108" s="105"/>
      <c r="S108" s="110"/>
      <c r="U108" s="114"/>
      <c r="V108" s="114"/>
      <c r="W108" s="114"/>
      <c r="X108" s="114"/>
      <c r="Y108" s="114"/>
      <c r="Z108" s="114"/>
      <c r="AA108" s="114"/>
    </row>
    <row r="109" spans="1:27" s="65" customFormat="1" ht="13.5" customHeight="1" x14ac:dyDescent="0.2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6"/>
      <c r="P109" s="92"/>
      <c r="Q109" s="159"/>
      <c r="R109" s="112"/>
      <c r="S109" s="112"/>
      <c r="T109" s="112"/>
      <c r="U109" s="114"/>
      <c r="V109" s="114"/>
      <c r="W109" s="114"/>
      <c r="X109" s="114"/>
      <c r="Y109" s="114"/>
      <c r="Z109" s="114"/>
      <c r="AA109" s="114"/>
    </row>
    <row r="110" spans="1:27" s="65" customFormat="1" ht="15" customHeight="1" x14ac:dyDescent="0.25">
      <c r="A110" s="77"/>
      <c r="B110" s="144" t="s">
        <v>103</v>
      </c>
      <c r="C110" s="60"/>
      <c r="D110" s="60"/>
      <c r="E110" s="60"/>
      <c r="F110" s="60"/>
      <c r="G110" s="60"/>
      <c r="H110" s="60"/>
      <c r="I110" s="60"/>
      <c r="J110" s="38"/>
      <c r="K110" s="38"/>
      <c r="L110" s="38"/>
      <c r="M110" s="38"/>
      <c r="N110" s="38"/>
      <c r="O110" s="78"/>
      <c r="P110" s="92"/>
      <c r="Q110" s="105"/>
      <c r="R110" s="112"/>
      <c r="S110" s="112"/>
      <c r="T110" s="112"/>
      <c r="U110" s="114"/>
      <c r="V110" s="114"/>
    </row>
    <row r="111" spans="1:27" s="65" customFormat="1" ht="18" customHeight="1" x14ac:dyDescent="0.2">
      <c r="A111" s="79"/>
      <c r="B111" s="174"/>
      <c r="C111" s="60"/>
      <c r="D111" s="60"/>
      <c r="E111" s="60"/>
      <c r="F111" s="60"/>
      <c r="G111" s="60"/>
      <c r="H111" s="60"/>
      <c r="I111" s="60"/>
      <c r="J111" s="38"/>
      <c r="K111" s="38"/>
      <c r="L111" s="38"/>
      <c r="M111" s="38"/>
      <c r="N111" s="38"/>
      <c r="O111" s="78"/>
      <c r="P111" s="92"/>
      <c r="Q111" s="105"/>
      <c r="R111" s="112"/>
      <c r="S111" s="112"/>
      <c r="T111" s="112"/>
      <c r="U111" s="114"/>
      <c r="V111" s="114"/>
    </row>
    <row r="112" spans="1:27" s="65" customFormat="1" ht="21" customHeight="1" x14ac:dyDescent="0.2">
      <c r="A112" s="79"/>
      <c r="B112" s="67"/>
      <c r="C112" s="67"/>
      <c r="D112" s="365" t="s">
        <v>97</v>
      </c>
      <c r="E112" s="365"/>
      <c r="F112" s="365" t="s">
        <v>96</v>
      </c>
      <c r="G112" s="365"/>
      <c r="H112" s="365" t="s">
        <v>102</v>
      </c>
      <c r="I112" s="365"/>
      <c r="J112" s="365" t="s">
        <v>101</v>
      </c>
      <c r="K112" s="365"/>
      <c r="L112" s="365" t="s">
        <v>100</v>
      </c>
      <c r="M112" s="365"/>
      <c r="N112" s="38"/>
      <c r="O112" s="78"/>
      <c r="P112" s="92"/>
      <c r="Q112" s="105"/>
      <c r="R112" s="112"/>
      <c r="S112" s="112"/>
      <c r="T112" s="112"/>
      <c r="U112" s="114"/>
      <c r="V112" s="114"/>
    </row>
    <row r="113" spans="1:27" s="63" customFormat="1" ht="13.5" customHeight="1" x14ac:dyDescent="0.2">
      <c r="A113" s="80"/>
      <c r="B113" s="69" t="s">
        <v>0</v>
      </c>
      <c r="C113" s="67"/>
      <c r="D113" s="244"/>
      <c r="E113" s="245"/>
      <c r="F113" s="244"/>
      <c r="G113" s="245"/>
      <c r="H113" s="244"/>
      <c r="I113" s="245"/>
      <c r="J113" s="244"/>
      <c r="K113" s="245"/>
      <c r="L113" s="244"/>
      <c r="M113" s="245"/>
      <c r="N113" s="38"/>
      <c r="O113" s="81"/>
      <c r="P113" s="93"/>
      <c r="Q113" s="108"/>
      <c r="R113" s="49" t="str">
        <f t="shared" ref="R113:R134" si="10">B113</f>
        <v>Bracknell Forest</v>
      </c>
      <c r="S113" s="50" t="b">
        <f>IF($R113=$S$74,J81)</f>
        <v>0</v>
      </c>
      <c r="T113" s="50" t="b">
        <f t="shared" ref="T113:W128" si="11">IF($R113=$S$74,K81)</f>
        <v>0</v>
      </c>
      <c r="U113" s="50" t="b">
        <f t="shared" si="11"/>
        <v>0</v>
      </c>
      <c r="V113" s="50" t="b">
        <f t="shared" si="11"/>
        <v>0</v>
      </c>
      <c r="W113" s="50" t="b">
        <f t="shared" si="11"/>
        <v>0</v>
      </c>
      <c r="X113" s="65"/>
      <c r="Y113" s="65"/>
      <c r="Z113" s="65"/>
      <c r="AA113" s="65"/>
    </row>
    <row r="114" spans="1:27" ht="13.5" customHeight="1" x14ac:dyDescent="0.2">
      <c r="A114" s="79"/>
      <c r="B114" s="69" t="s">
        <v>22</v>
      </c>
      <c r="C114" s="67"/>
      <c r="D114" s="244"/>
      <c r="E114" s="245"/>
      <c r="F114" s="244"/>
      <c r="G114" s="245"/>
      <c r="H114" s="244"/>
      <c r="I114" s="245"/>
      <c r="J114" s="244"/>
      <c r="K114" s="245"/>
      <c r="L114" s="244"/>
      <c r="M114" s="245"/>
      <c r="N114" s="41"/>
      <c r="O114" s="78"/>
      <c r="P114" s="92"/>
      <c r="Q114" s="105"/>
      <c r="R114" s="49" t="str">
        <f t="shared" si="10"/>
        <v>Brighton &amp; Hove</v>
      </c>
      <c r="S114" s="50" t="b">
        <f t="shared" ref="S114:S134" si="12">IF($R114=$S$74,J82)</f>
        <v>0</v>
      </c>
      <c r="T114" s="50" t="b">
        <f t="shared" si="11"/>
        <v>0</v>
      </c>
      <c r="U114" s="50" t="b">
        <f t="shared" si="11"/>
        <v>0</v>
      </c>
      <c r="V114" s="50" t="b">
        <f t="shared" si="11"/>
        <v>0</v>
      </c>
      <c r="W114" s="50" t="b">
        <f t="shared" si="11"/>
        <v>0</v>
      </c>
    </row>
    <row r="115" spans="1:27" ht="13.5" customHeight="1" x14ac:dyDescent="0.2">
      <c r="A115" s="79"/>
      <c r="B115" s="69" t="s">
        <v>8</v>
      </c>
      <c r="C115" s="67"/>
      <c r="D115" s="244"/>
      <c r="E115" s="245"/>
      <c r="F115" s="244"/>
      <c r="G115" s="245"/>
      <c r="H115" s="244"/>
      <c r="I115" s="245"/>
      <c r="J115" s="244"/>
      <c r="K115" s="245"/>
      <c r="L115" s="244"/>
      <c r="M115" s="245"/>
      <c r="N115" s="41"/>
      <c r="O115" s="78"/>
      <c r="P115" s="92"/>
      <c r="Q115" s="105"/>
      <c r="R115" s="49" t="str">
        <f t="shared" si="10"/>
        <v>Buckinghamshire</v>
      </c>
      <c r="S115" s="50" t="b">
        <f t="shared" si="12"/>
        <v>0</v>
      </c>
      <c r="T115" s="50" t="b">
        <f t="shared" si="11"/>
        <v>0</v>
      </c>
      <c r="U115" s="50" t="b">
        <f t="shared" si="11"/>
        <v>0</v>
      </c>
      <c r="V115" s="50" t="b">
        <f t="shared" si="11"/>
        <v>0</v>
      </c>
      <c r="W115" s="50" t="b">
        <f t="shared" si="11"/>
        <v>0</v>
      </c>
    </row>
    <row r="116" spans="1:27" ht="13.5" customHeight="1" x14ac:dyDescent="0.2">
      <c r="A116" s="79"/>
      <c r="B116" s="69" t="s">
        <v>4</v>
      </c>
      <c r="C116" s="67"/>
      <c r="D116" s="244"/>
      <c r="E116" s="245"/>
      <c r="F116" s="244"/>
      <c r="G116" s="245"/>
      <c r="H116" s="244"/>
      <c r="I116" s="245"/>
      <c r="J116" s="244"/>
      <c r="K116" s="245"/>
      <c r="L116" s="244"/>
      <c r="M116" s="245"/>
      <c r="N116" s="41"/>
      <c r="O116" s="78"/>
      <c r="P116" s="92"/>
      <c r="Q116" s="105"/>
      <c r="R116" s="49" t="str">
        <f t="shared" si="10"/>
        <v>East Sussex</v>
      </c>
      <c r="S116" s="50" t="b">
        <f t="shared" si="12"/>
        <v>0</v>
      </c>
      <c r="T116" s="50" t="b">
        <f t="shared" si="11"/>
        <v>0</v>
      </c>
      <c r="U116" s="50" t="b">
        <f t="shared" si="11"/>
        <v>0</v>
      </c>
      <c r="V116" s="50" t="b">
        <f t="shared" si="11"/>
        <v>0</v>
      </c>
      <c r="W116" s="50" t="b">
        <f t="shared" si="11"/>
        <v>0</v>
      </c>
    </row>
    <row r="117" spans="1:27" ht="13.5" customHeight="1" x14ac:dyDescent="0.2">
      <c r="A117" s="79"/>
      <c r="B117" s="69" t="s">
        <v>6</v>
      </c>
      <c r="C117" s="67"/>
      <c r="D117" s="244"/>
      <c r="E117" s="245"/>
      <c r="F117" s="244"/>
      <c r="G117" s="245"/>
      <c r="H117" s="244"/>
      <c r="I117" s="245"/>
      <c r="J117" s="244"/>
      <c r="K117" s="245"/>
      <c r="L117" s="244"/>
      <c r="M117" s="245"/>
      <c r="N117" s="41"/>
      <c r="O117" s="78"/>
      <c r="P117" s="92"/>
      <c r="Q117" s="105"/>
      <c r="R117" s="49" t="str">
        <f t="shared" si="10"/>
        <v>Hampshire</v>
      </c>
      <c r="S117" s="50" t="b">
        <f t="shared" si="12"/>
        <v>0</v>
      </c>
      <c r="T117" s="50" t="b">
        <f t="shared" si="11"/>
        <v>0</v>
      </c>
      <c r="U117" s="50" t="b">
        <f t="shared" si="11"/>
        <v>0</v>
      </c>
      <c r="V117" s="50" t="b">
        <f t="shared" si="11"/>
        <v>0</v>
      </c>
      <c r="W117" s="50" t="b">
        <f t="shared" si="11"/>
        <v>0</v>
      </c>
    </row>
    <row r="118" spans="1:27" ht="13.5" customHeight="1" x14ac:dyDescent="0.2">
      <c r="A118" s="79"/>
      <c r="B118" s="69" t="s">
        <v>1</v>
      </c>
      <c r="C118" s="67"/>
      <c r="D118" s="244"/>
      <c r="E118" s="245"/>
      <c r="F118" s="244"/>
      <c r="G118" s="245"/>
      <c r="H118" s="244"/>
      <c r="I118" s="245"/>
      <c r="J118" s="244"/>
      <c r="K118" s="245"/>
      <c r="L118" s="244"/>
      <c r="M118" s="245"/>
      <c r="N118" s="41"/>
      <c r="O118" s="78"/>
      <c r="P118" s="92"/>
      <c r="Q118" s="105"/>
      <c r="R118" s="49" t="str">
        <f t="shared" si="10"/>
        <v>Isle of Wight</v>
      </c>
      <c r="S118" s="50" t="b">
        <f t="shared" si="12"/>
        <v>0</v>
      </c>
      <c r="T118" s="50" t="b">
        <f t="shared" si="11"/>
        <v>0</v>
      </c>
      <c r="U118" s="50" t="b">
        <f t="shared" si="11"/>
        <v>0</v>
      </c>
      <c r="V118" s="50" t="b">
        <f t="shared" si="11"/>
        <v>0</v>
      </c>
      <c r="W118" s="50" t="b">
        <f t="shared" si="11"/>
        <v>0</v>
      </c>
    </row>
    <row r="119" spans="1:27" ht="13.5" customHeight="1" x14ac:dyDescent="0.2">
      <c r="A119" s="79"/>
      <c r="B119" s="69" t="s">
        <v>9</v>
      </c>
      <c r="C119" s="67"/>
      <c r="D119" s="244"/>
      <c r="E119" s="245"/>
      <c r="F119" s="244"/>
      <c r="G119" s="245"/>
      <c r="H119" s="244"/>
      <c r="I119" s="245"/>
      <c r="J119" s="244"/>
      <c r="K119" s="245"/>
      <c r="L119" s="244"/>
      <c r="M119" s="245"/>
      <c r="N119" s="41"/>
      <c r="O119" s="78"/>
      <c r="P119" s="92"/>
      <c r="Q119" s="105"/>
      <c r="R119" s="49" t="str">
        <f t="shared" si="10"/>
        <v>Kent</v>
      </c>
      <c r="S119" s="50" t="b">
        <f t="shared" si="12"/>
        <v>0</v>
      </c>
      <c r="T119" s="50" t="b">
        <f t="shared" si="11"/>
        <v>0</v>
      </c>
      <c r="U119" s="50" t="b">
        <f t="shared" si="11"/>
        <v>0</v>
      </c>
      <c r="V119" s="50" t="b">
        <f t="shared" si="11"/>
        <v>0</v>
      </c>
      <c r="W119" s="50" t="b">
        <f t="shared" si="11"/>
        <v>0</v>
      </c>
    </row>
    <row r="120" spans="1:27" s="65" customFormat="1" ht="13.5" customHeight="1" x14ac:dyDescent="0.2">
      <c r="A120" s="79"/>
      <c r="B120" s="69" t="s">
        <v>2</v>
      </c>
      <c r="C120" s="67"/>
      <c r="D120" s="244"/>
      <c r="E120" s="245"/>
      <c r="F120" s="244"/>
      <c r="G120" s="245"/>
      <c r="H120" s="244"/>
      <c r="I120" s="245"/>
      <c r="J120" s="244"/>
      <c r="K120" s="245"/>
      <c r="L120" s="244"/>
      <c r="M120" s="245"/>
      <c r="N120" s="41"/>
      <c r="O120" s="78"/>
      <c r="P120" s="92"/>
      <c r="Q120" s="105"/>
      <c r="R120" s="49" t="str">
        <f t="shared" si="10"/>
        <v>Medway</v>
      </c>
      <c r="S120" s="50" t="b">
        <f t="shared" si="12"/>
        <v>0</v>
      </c>
      <c r="T120" s="50" t="b">
        <f t="shared" si="11"/>
        <v>0</v>
      </c>
      <c r="U120" s="50" t="b">
        <f t="shared" si="11"/>
        <v>0</v>
      </c>
      <c r="V120" s="50" t="b">
        <f t="shared" si="11"/>
        <v>0</v>
      </c>
      <c r="W120" s="50" t="b">
        <f t="shared" si="11"/>
        <v>0</v>
      </c>
    </row>
    <row r="121" spans="1:27" s="65" customFormat="1" ht="13.5" customHeight="1" x14ac:dyDescent="0.2">
      <c r="A121" s="79"/>
      <c r="B121" s="69" t="s">
        <v>10</v>
      </c>
      <c r="C121" s="67"/>
      <c r="D121" s="244"/>
      <c r="E121" s="245"/>
      <c r="F121" s="244"/>
      <c r="G121" s="245"/>
      <c r="H121" s="244"/>
      <c r="I121" s="245"/>
      <c r="J121" s="244"/>
      <c r="K121" s="245"/>
      <c r="L121" s="244"/>
      <c r="M121" s="245"/>
      <c r="N121" s="41"/>
      <c r="O121" s="78"/>
      <c r="P121" s="92"/>
      <c r="Q121" s="105"/>
      <c r="R121" s="49" t="str">
        <f t="shared" si="10"/>
        <v>Milton Keynes</v>
      </c>
      <c r="S121" s="50" t="b">
        <f t="shared" si="12"/>
        <v>0</v>
      </c>
      <c r="T121" s="50" t="b">
        <f t="shared" si="11"/>
        <v>0</v>
      </c>
      <c r="U121" s="50" t="b">
        <f t="shared" si="11"/>
        <v>0</v>
      </c>
      <c r="V121" s="50" t="b">
        <f t="shared" si="11"/>
        <v>0</v>
      </c>
      <c r="W121" s="50" t="b">
        <f t="shared" si="11"/>
        <v>0</v>
      </c>
    </row>
    <row r="122" spans="1:27" s="65" customFormat="1" ht="13.5" customHeight="1" x14ac:dyDescent="0.2">
      <c r="A122" s="79"/>
      <c r="B122" s="69" t="s">
        <v>11</v>
      </c>
      <c r="C122" s="67"/>
      <c r="D122" s="244"/>
      <c r="E122" s="245"/>
      <c r="F122" s="244"/>
      <c r="G122" s="245"/>
      <c r="H122" s="244"/>
      <c r="I122" s="245"/>
      <c r="J122" s="244"/>
      <c r="K122" s="245"/>
      <c r="L122" s="244"/>
      <c r="M122" s="245"/>
      <c r="N122" s="41"/>
      <c r="O122" s="78"/>
      <c r="P122" s="92"/>
      <c r="Q122" s="105"/>
      <c r="R122" s="49" t="str">
        <f t="shared" si="10"/>
        <v>Oxfordshire</v>
      </c>
      <c r="S122" s="50" t="b">
        <f t="shared" si="12"/>
        <v>0</v>
      </c>
      <c r="T122" s="50" t="b">
        <f t="shared" si="11"/>
        <v>0</v>
      </c>
      <c r="U122" s="50" t="b">
        <f t="shared" si="11"/>
        <v>0</v>
      </c>
      <c r="V122" s="50" t="b">
        <f t="shared" si="11"/>
        <v>0</v>
      </c>
      <c r="W122" s="50" t="b">
        <f t="shared" si="11"/>
        <v>0</v>
      </c>
    </row>
    <row r="123" spans="1:27" s="65" customFormat="1" ht="13.5" customHeight="1" x14ac:dyDescent="0.2">
      <c r="A123" s="79"/>
      <c r="B123" s="69" t="s">
        <v>12</v>
      </c>
      <c r="C123" s="67"/>
      <c r="D123" s="244"/>
      <c r="E123" s="245"/>
      <c r="F123" s="244"/>
      <c r="G123" s="245"/>
      <c r="H123" s="244"/>
      <c r="I123" s="245"/>
      <c r="J123" s="244"/>
      <c r="K123" s="245"/>
      <c r="L123" s="244"/>
      <c r="M123" s="245"/>
      <c r="N123" s="41"/>
      <c r="O123" s="78"/>
      <c r="P123" s="92"/>
      <c r="Q123" s="105"/>
      <c r="R123" s="49" t="str">
        <f t="shared" si="10"/>
        <v>Portsmouth</v>
      </c>
      <c r="S123" s="50" t="b">
        <f t="shared" si="12"/>
        <v>0</v>
      </c>
      <c r="T123" s="50" t="b">
        <f t="shared" si="11"/>
        <v>0</v>
      </c>
      <c r="U123" s="50" t="b">
        <f t="shared" si="11"/>
        <v>0</v>
      </c>
      <c r="V123" s="50" t="b">
        <f t="shared" si="11"/>
        <v>0</v>
      </c>
      <c r="W123" s="50" t="b">
        <f t="shared" si="11"/>
        <v>0</v>
      </c>
    </row>
    <row r="124" spans="1:27" s="65" customFormat="1" ht="13.5" customHeight="1" x14ac:dyDescent="0.2">
      <c r="A124" s="79"/>
      <c r="B124" s="69" t="s">
        <v>3</v>
      </c>
      <c r="C124" s="67"/>
      <c r="D124" s="244"/>
      <c r="E124" s="245"/>
      <c r="F124" s="244"/>
      <c r="G124" s="245"/>
      <c r="H124" s="244"/>
      <c r="I124" s="245"/>
      <c r="J124" s="244"/>
      <c r="K124" s="245"/>
      <c r="L124" s="244"/>
      <c r="M124" s="245"/>
      <c r="N124" s="41"/>
      <c r="O124" s="78"/>
      <c r="P124" s="92"/>
      <c r="Q124" s="105"/>
      <c r="R124" s="49" t="str">
        <f t="shared" si="10"/>
        <v>Reading</v>
      </c>
      <c r="S124" s="50" t="b">
        <f t="shared" si="12"/>
        <v>0</v>
      </c>
      <c r="T124" s="50" t="b">
        <f t="shared" si="11"/>
        <v>0</v>
      </c>
      <c r="U124" s="50" t="b">
        <f t="shared" si="11"/>
        <v>0</v>
      </c>
      <c r="V124" s="50" t="b">
        <f t="shared" si="11"/>
        <v>0</v>
      </c>
      <c r="W124" s="50" t="b">
        <f t="shared" si="11"/>
        <v>0</v>
      </c>
    </row>
    <row r="125" spans="1:27" s="65" customFormat="1" ht="13.5" customHeight="1" x14ac:dyDescent="0.2">
      <c r="A125" s="79"/>
      <c r="B125" s="69" t="s">
        <v>13</v>
      </c>
      <c r="C125" s="67"/>
      <c r="D125" s="244"/>
      <c r="E125" s="245"/>
      <c r="F125" s="244"/>
      <c r="G125" s="245"/>
      <c r="H125" s="244"/>
      <c r="I125" s="245"/>
      <c r="J125" s="244"/>
      <c r="K125" s="245"/>
      <c r="L125" s="244"/>
      <c r="M125" s="245"/>
      <c r="N125" s="41"/>
      <c r="O125" s="78"/>
      <c r="P125" s="92"/>
      <c r="Q125" s="105"/>
      <c r="R125" s="49" t="str">
        <f t="shared" si="10"/>
        <v>Slough</v>
      </c>
      <c r="S125" s="50" t="b">
        <f t="shared" si="12"/>
        <v>0</v>
      </c>
      <c r="T125" s="50" t="b">
        <f t="shared" si="11"/>
        <v>0</v>
      </c>
      <c r="U125" s="50" t="b">
        <f t="shared" si="11"/>
        <v>0</v>
      </c>
      <c r="V125" s="50" t="b">
        <f t="shared" si="11"/>
        <v>0</v>
      </c>
      <c r="W125" s="50" t="b">
        <f t="shared" si="11"/>
        <v>0</v>
      </c>
    </row>
    <row r="126" spans="1:27" s="65" customFormat="1" ht="13.5" customHeight="1" x14ac:dyDescent="0.2">
      <c r="A126" s="79"/>
      <c r="B126" s="69" t="s">
        <v>28</v>
      </c>
      <c r="C126" s="67"/>
      <c r="D126" s="244"/>
      <c r="E126" s="245"/>
      <c r="F126" s="244"/>
      <c r="G126" s="245"/>
      <c r="H126" s="244"/>
      <c r="I126" s="245"/>
      <c r="J126" s="244"/>
      <c r="K126" s="245"/>
      <c r="L126" s="244"/>
      <c r="M126" s="245"/>
      <c r="N126" s="41"/>
      <c r="O126" s="78"/>
      <c r="P126" s="92"/>
      <c r="Q126" s="105"/>
      <c r="R126" s="49" t="str">
        <f t="shared" si="10"/>
        <v>Somerset</v>
      </c>
      <c r="S126" s="50" t="b">
        <f t="shared" si="12"/>
        <v>0</v>
      </c>
      <c r="T126" s="50" t="b">
        <f t="shared" si="11"/>
        <v>0</v>
      </c>
      <c r="U126" s="50" t="b">
        <f t="shared" si="11"/>
        <v>0</v>
      </c>
      <c r="V126" s="50" t="b">
        <f t="shared" si="11"/>
        <v>0</v>
      </c>
      <c r="W126" s="50" t="b">
        <f t="shared" si="11"/>
        <v>0</v>
      </c>
    </row>
    <row r="127" spans="1:27" s="65" customFormat="1" ht="13.5" customHeight="1" x14ac:dyDescent="0.2">
      <c r="A127" s="79"/>
      <c r="B127" s="69" t="s">
        <v>14</v>
      </c>
      <c r="C127" s="67"/>
      <c r="D127" s="244"/>
      <c r="E127" s="245"/>
      <c r="F127" s="244"/>
      <c r="G127" s="245"/>
      <c r="H127" s="244"/>
      <c r="I127" s="245"/>
      <c r="J127" s="244"/>
      <c r="K127" s="245"/>
      <c r="L127" s="244"/>
      <c r="M127" s="245"/>
      <c r="N127" s="41"/>
      <c r="O127" s="78"/>
      <c r="P127" s="92"/>
      <c r="Q127" s="105"/>
      <c r="R127" s="49" t="str">
        <f t="shared" si="10"/>
        <v>Southampton</v>
      </c>
      <c r="S127" s="50" t="b">
        <f t="shared" si="12"/>
        <v>0</v>
      </c>
      <c r="T127" s="50" t="b">
        <f t="shared" si="11"/>
        <v>0</v>
      </c>
      <c r="U127" s="50" t="b">
        <f t="shared" si="11"/>
        <v>0</v>
      </c>
      <c r="V127" s="50" t="b">
        <f t="shared" si="11"/>
        <v>0</v>
      </c>
      <c r="W127" s="50" t="b">
        <f t="shared" si="11"/>
        <v>0</v>
      </c>
    </row>
    <row r="128" spans="1:27" s="65" customFormat="1" ht="13.5" customHeight="1" x14ac:dyDescent="0.2">
      <c r="A128" s="79"/>
      <c r="B128" s="69" t="s">
        <v>7</v>
      </c>
      <c r="C128" s="67"/>
      <c r="D128" s="244"/>
      <c r="E128" s="245"/>
      <c r="F128" s="244"/>
      <c r="G128" s="245"/>
      <c r="H128" s="244"/>
      <c r="I128" s="245"/>
      <c r="J128" s="244"/>
      <c r="K128" s="245"/>
      <c r="L128" s="244"/>
      <c r="M128" s="245"/>
      <c r="N128" s="41"/>
      <c r="O128" s="78"/>
      <c r="P128" s="92"/>
      <c r="Q128" s="105"/>
      <c r="R128" s="49" t="str">
        <f t="shared" si="10"/>
        <v>Surrey</v>
      </c>
      <c r="S128" s="50" t="b">
        <f t="shared" si="12"/>
        <v>0</v>
      </c>
      <c r="T128" s="50" t="b">
        <f t="shared" si="11"/>
        <v>0</v>
      </c>
      <c r="U128" s="50" t="b">
        <f t="shared" si="11"/>
        <v>0</v>
      </c>
      <c r="V128" s="50" t="b">
        <f t="shared" si="11"/>
        <v>0</v>
      </c>
      <c r="W128" s="50" t="b">
        <f t="shared" si="11"/>
        <v>0</v>
      </c>
    </row>
    <row r="129" spans="1:24" s="65" customFormat="1" ht="13.5" customHeight="1" x14ac:dyDescent="0.2">
      <c r="A129" s="137"/>
      <c r="B129" s="69" t="s">
        <v>52</v>
      </c>
      <c r="C129" s="67"/>
      <c r="D129" s="244"/>
      <c r="E129" s="245"/>
      <c r="F129" s="244"/>
      <c r="G129" s="245"/>
      <c r="H129" s="244"/>
      <c r="I129" s="245"/>
      <c r="J129" s="244"/>
      <c r="K129" s="245"/>
      <c r="L129" s="244"/>
      <c r="M129" s="245"/>
      <c r="N129" s="41"/>
      <c r="O129" s="78"/>
      <c r="P129" s="92"/>
      <c r="Q129" s="105"/>
      <c r="R129" s="49" t="str">
        <f t="shared" si="10"/>
        <v>Swindon</v>
      </c>
      <c r="S129" s="50" t="b">
        <f t="shared" si="12"/>
        <v>0</v>
      </c>
      <c r="T129" s="50" t="b">
        <f t="shared" ref="T129:T134" si="13">IF($R129=$S$74,K97)</f>
        <v>0</v>
      </c>
      <c r="U129" s="50" t="b">
        <f t="shared" ref="U129:U134" si="14">IF($R129=$S$74,L97)</f>
        <v>0</v>
      </c>
      <c r="V129" s="50" t="b">
        <f t="shared" ref="V129:V134" si="15">IF($R129=$S$74,M97)</f>
        <v>0</v>
      </c>
      <c r="W129" s="50" t="b">
        <f t="shared" ref="W129:W134" si="16">IF($R129=$S$74,N97)</f>
        <v>0</v>
      </c>
    </row>
    <row r="130" spans="1:24" s="65" customFormat="1" ht="13.5" customHeight="1" x14ac:dyDescent="0.2">
      <c r="A130" s="79"/>
      <c r="B130" s="69" t="s">
        <v>15</v>
      </c>
      <c r="C130" s="67"/>
      <c r="D130" s="244"/>
      <c r="E130" s="245"/>
      <c r="F130" s="244"/>
      <c r="G130" s="245"/>
      <c r="H130" s="244"/>
      <c r="I130" s="245"/>
      <c r="J130" s="244"/>
      <c r="K130" s="245"/>
      <c r="L130" s="244"/>
      <c r="M130" s="245"/>
      <c r="N130" s="41"/>
      <c r="O130" s="78"/>
      <c r="P130" s="92"/>
      <c r="Q130" s="105"/>
      <c r="R130" s="49" t="str">
        <f t="shared" si="10"/>
        <v>West Berkshire</v>
      </c>
      <c r="S130" s="50" t="b">
        <f t="shared" si="12"/>
        <v>0</v>
      </c>
      <c r="T130" s="50" t="b">
        <f t="shared" si="13"/>
        <v>0</v>
      </c>
      <c r="U130" s="50" t="b">
        <f t="shared" si="14"/>
        <v>0</v>
      </c>
      <c r="V130" s="50" t="b">
        <f t="shared" si="15"/>
        <v>0</v>
      </c>
      <c r="W130" s="50" t="b">
        <f t="shared" si="16"/>
        <v>0</v>
      </c>
    </row>
    <row r="131" spans="1:24" s="65" customFormat="1" ht="13.5" customHeight="1" x14ac:dyDescent="0.2">
      <c r="A131" s="79"/>
      <c r="B131" s="69" t="s">
        <v>5</v>
      </c>
      <c r="C131" s="67"/>
      <c r="D131" s="244"/>
      <c r="E131" s="245"/>
      <c r="F131" s="244"/>
      <c r="G131" s="245"/>
      <c r="H131" s="244"/>
      <c r="I131" s="245"/>
      <c r="J131" s="244"/>
      <c r="K131" s="245"/>
      <c r="L131" s="244"/>
      <c r="M131" s="245"/>
      <c r="N131" s="41"/>
      <c r="O131" s="78"/>
      <c r="P131" s="92"/>
      <c r="Q131" s="105"/>
      <c r="R131" s="49" t="str">
        <f t="shared" si="10"/>
        <v>West Sussex</v>
      </c>
      <c r="S131" s="50" t="b">
        <f t="shared" si="12"/>
        <v>0</v>
      </c>
      <c r="T131" s="50" t="b">
        <f t="shared" si="13"/>
        <v>0</v>
      </c>
      <c r="U131" s="50" t="b">
        <f t="shared" si="14"/>
        <v>0</v>
      </c>
      <c r="V131" s="50" t="b">
        <f t="shared" si="15"/>
        <v>0</v>
      </c>
      <c r="W131" s="50" t="b">
        <f t="shared" si="16"/>
        <v>0</v>
      </c>
    </row>
    <row r="132" spans="1:24" s="65" customFormat="1" ht="13.5" customHeight="1" x14ac:dyDescent="0.2">
      <c r="A132" s="79"/>
      <c r="B132" s="69" t="s">
        <v>21</v>
      </c>
      <c r="C132" s="67"/>
      <c r="D132" s="244"/>
      <c r="E132" s="245"/>
      <c r="F132" s="244"/>
      <c r="G132" s="245"/>
      <c r="H132" s="244"/>
      <c r="I132" s="245"/>
      <c r="J132" s="244"/>
      <c r="K132" s="245"/>
      <c r="L132" s="244"/>
      <c r="M132" s="245"/>
      <c r="N132" s="41"/>
      <c r="O132" s="78"/>
      <c r="P132" s="92"/>
      <c r="Q132" s="105"/>
      <c r="R132" s="49" t="str">
        <f t="shared" si="10"/>
        <v>Windsor &amp; Maidenhead</v>
      </c>
      <c r="S132" s="50" t="b">
        <f t="shared" si="12"/>
        <v>0</v>
      </c>
      <c r="T132" s="50" t="b">
        <f t="shared" si="13"/>
        <v>0</v>
      </c>
      <c r="U132" s="50" t="b">
        <f t="shared" si="14"/>
        <v>0</v>
      </c>
      <c r="V132" s="50" t="b">
        <f t="shared" si="15"/>
        <v>0</v>
      </c>
      <c r="W132" s="50" t="b">
        <f t="shared" si="16"/>
        <v>0</v>
      </c>
    </row>
    <row r="133" spans="1:24" s="65" customFormat="1" ht="13.5" customHeight="1" x14ac:dyDescent="0.2">
      <c r="A133" s="79"/>
      <c r="B133" s="69" t="s">
        <v>16</v>
      </c>
      <c r="C133" s="67"/>
      <c r="D133" s="244"/>
      <c r="E133" s="245"/>
      <c r="F133" s="244"/>
      <c r="G133" s="245"/>
      <c r="H133" s="244"/>
      <c r="I133" s="245"/>
      <c r="J133" s="244"/>
      <c r="K133" s="245"/>
      <c r="L133" s="244"/>
      <c r="M133" s="245"/>
      <c r="N133" s="41"/>
      <c r="O133" s="78"/>
      <c r="P133" s="92"/>
      <c r="Q133" s="105"/>
      <c r="R133" s="49" t="str">
        <f t="shared" si="10"/>
        <v>Wokingham</v>
      </c>
      <c r="S133" s="50" t="b">
        <f t="shared" si="12"/>
        <v>0</v>
      </c>
      <c r="T133" s="50" t="b">
        <f t="shared" si="13"/>
        <v>0</v>
      </c>
      <c r="U133" s="50" t="b">
        <f t="shared" si="14"/>
        <v>0</v>
      </c>
      <c r="V133" s="50" t="b">
        <f t="shared" si="15"/>
        <v>0</v>
      </c>
      <c r="W133" s="50" t="b">
        <f t="shared" si="16"/>
        <v>0</v>
      </c>
    </row>
    <row r="134" spans="1:24" s="65" customFormat="1" ht="13.5" customHeight="1" x14ac:dyDescent="0.2">
      <c r="A134" s="79"/>
      <c r="B134" s="88" t="s">
        <v>23</v>
      </c>
      <c r="C134" s="67"/>
      <c r="D134" s="244"/>
      <c r="E134" s="245"/>
      <c r="F134" s="244"/>
      <c r="G134" s="245"/>
      <c r="H134" s="244"/>
      <c r="I134" s="245"/>
      <c r="J134" s="244"/>
      <c r="K134" s="245"/>
      <c r="L134" s="244"/>
      <c r="M134" s="245"/>
      <c r="N134" s="41"/>
      <c r="O134" s="78"/>
      <c r="P134" s="92"/>
      <c r="Q134" s="105"/>
      <c r="R134" s="49" t="str">
        <f t="shared" si="10"/>
        <v>South East</v>
      </c>
      <c r="S134" s="50" t="b">
        <f t="shared" si="12"/>
        <v>0</v>
      </c>
      <c r="T134" s="50" t="b">
        <f t="shared" si="13"/>
        <v>0</v>
      </c>
      <c r="U134" s="50" t="b">
        <f t="shared" si="14"/>
        <v>0</v>
      </c>
      <c r="V134" s="50" t="b">
        <f t="shared" si="15"/>
        <v>0</v>
      </c>
      <c r="W134" s="50" t="b">
        <f t="shared" si="16"/>
        <v>0</v>
      </c>
    </row>
    <row r="135" spans="1:24" s="65" customFormat="1" ht="13.5" customHeight="1" x14ac:dyDescent="0.2">
      <c r="A135" s="137"/>
      <c r="B135" s="193" t="s">
        <v>54</v>
      </c>
      <c r="C135" s="67"/>
      <c r="D135" s="244"/>
      <c r="E135" s="245"/>
      <c r="F135" s="244"/>
      <c r="G135" s="245"/>
      <c r="H135" s="244"/>
      <c r="I135" s="245"/>
      <c r="J135" s="244"/>
      <c r="K135" s="245"/>
      <c r="L135" s="244"/>
      <c r="M135" s="245"/>
      <c r="N135" s="41"/>
      <c r="O135" s="78"/>
      <c r="P135" s="92"/>
      <c r="Q135" s="105"/>
      <c r="R135" s="117"/>
      <c r="S135" s="182"/>
    </row>
    <row r="136" spans="1:24" s="65" customFormat="1" ht="13.5" customHeight="1" x14ac:dyDescent="0.2">
      <c r="A136" s="79"/>
      <c r="B136" s="147" t="s">
        <v>42</v>
      </c>
      <c r="C136" s="58"/>
      <c r="D136" s="244"/>
      <c r="E136" s="245"/>
      <c r="F136" s="244"/>
      <c r="G136" s="245"/>
      <c r="H136" s="244"/>
      <c r="I136" s="245"/>
      <c r="J136" s="244"/>
      <c r="K136" s="245"/>
      <c r="L136" s="244"/>
      <c r="M136" s="245"/>
      <c r="N136" s="38"/>
      <c r="O136" s="78"/>
      <c r="P136" s="92"/>
      <c r="Q136" s="105"/>
    </row>
    <row r="137" spans="1:24" s="65" customFormat="1" ht="15.75" customHeight="1" x14ac:dyDescent="0.2">
      <c r="A137" s="137"/>
      <c r="B137" s="59"/>
      <c r="C137" s="59"/>
      <c r="D137" s="246"/>
      <c r="E137" s="247"/>
      <c r="F137" s="246"/>
      <c r="G137" s="247"/>
      <c r="H137" s="246"/>
      <c r="I137" s="247"/>
      <c r="J137" s="246"/>
      <c r="K137" s="247"/>
      <c r="L137" s="246"/>
      <c r="M137" s="247"/>
      <c r="N137" s="38"/>
      <c r="O137" s="78"/>
      <c r="P137" s="92"/>
      <c r="Q137" s="105"/>
      <c r="X137" s="117"/>
    </row>
    <row r="138" spans="1:24" s="65" customFormat="1" ht="15.75" customHeight="1" x14ac:dyDescent="0.2">
      <c r="A138" s="137"/>
      <c r="B138" s="59"/>
      <c r="C138" s="59"/>
      <c r="D138" s="55"/>
      <c r="E138" s="55"/>
      <c r="F138" s="55"/>
      <c r="G138" s="55"/>
      <c r="H138" s="55"/>
      <c r="I138" s="55"/>
      <c r="J138" s="55"/>
      <c r="K138" s="38"/>
      <c r="L138" s="38"/>
      <c r="M138" s="38"/>
      <c r="N138" s="38"/>
      <c r="O138" s="78"/>
      <c r="P138" s="92"/>
      <c r="Q138" s="105"/>
      <c r="X138" s="117"/>
    </row>
    <row r="139" spans="1:24" s="65" customFormat="1" ht="15.75" customHeight="1" x14ac:dyDescent="0.2">
      <c r="A139" s="137"/>
      <c r="B139" s="59"/>
      <c r="C139" s="59"/>
      <c r="D139" s="55"/>
      <c r="E139" s="55"/>
      <c r="F139" s="55"/>
      <c r="G139" s="55"/>
      <c r="H139" s="55"/>
      <c r="I139" s="55"/>
      <c r="J139" s="55"/>
      <c r="K139" s="38"/>
      <c r="L139" s="38"/>
      <c r="M139" s="38"/>
      <c r="N139" s="38"/>
      <c r="O139" s="78"/>
      <c r="P139" s="92"/>
      <c r="Q139" s="105"/>
      <c r="X139" s="117"/>
    </row>
    <row r="140" spans="1:24" s="65" customFormat="1" ht="9.75" customHeight="1" x14ac:dyDescent="0.2">
      <c r="A140" s="137"/>
      <c r="B140" s="59"/>
      <c r="C140" s="59"/>
      <c r="D140" s="55"/>
      <c r="E140" s="55"/>
      <c r="F140" s="55"/>
      <c r="G140" s="55"/>
      <c r="H140" s="55"/>
      <c r="I140" s="55"/>
      <c r="J140" s="55"/>
      <c r="K140" s="38"/>
      <c r="L140" s="38"/>
      <c r="M140" s="38"/>
      <c r="N140" s="38"/>
      <c r="O140" s="78"/>
      <c r="P140" s="92"/>
      <c r="Q140" s="105"/>
      <c r="X140" s="117"/>
    </row>
    <row r="141" spans="1:24" s="65" customFormat="1" ht="48.75" customHeight="1" x14ac:dyDescent="0.2">
      <c r="A141" s="79"/>
      <c r="B141" s="59"/>
      <c r="C141" s="59"/>
      <c r="D141" s="55"/>
      <c r="E141" s="55"/>
      <c r="F141" s="55"/>
      <c r="G141" s="55"/>
      <c r="H141" s="55"/>
      <c r="I141" s="55"/>
      <c r="J141" s="55"/>
      <c r="K141" s="38"/>
      <c r="L141" s="38"/>
      <c r="M141" s="38"/>
      <c r="N141" s="38"/>
      <c r="O141" s="78"/>
      <c r="P141" s="92"/>
      <c r="Q141" s="105"/>
      <c r="X141" s="117"/>
    </row>
    <row r="142" spans="1:24" s="65" customFormat="1" ht="7.5" customHeight="1" x14ac:dyDescent="0.2">
      <c r="A142" s="79"/>
      <c r="B142" s="44"/>
      <c r="C142" s="44"/>
      <c r="D142" s="43"/>
      <c r="E142" s="43"/>
      <c r="F142" s="43"/>
      <c r="G142" s="43"/>
      <c r="H142" s="43"/>
      <c r="I142" s="43"/>
      <c r="J142" s="43"/>
      <c r="K142" s="45"/>
      <c r="L142" s="45"/>
      <c r="M142" s="45"/>
      <c r="N142" s="45"/>
      <c r="O142" s="78"/>
      <c r="P142" s="92"/>
      <c r="Q142" s="105"/>
    </row>
    <row r="143" spans="1:24" s="65" customFormat="1" ht="15" customHeight="1" x14ac:dyDescent="0.2">
      <c r="A143" s="359"/>
      <c r="B143" s="360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1"/>
      <c r="P143" s="92"/>
      <c r="Q143" s="105"/>
    </row>
    <row r="144" spans="1:24" s="65" customFormat="1" ht="11.25" customHeight="1" x14ac:dyDescent="0.2">
      <c r="A144" s="362"/>
      <c r="B144" s="363"/>
      <c r="C144" s="363"/>
      <c r="D144" s="363"/>
      <c r="E144" s="363"/>
      <c r="F144" s="363"/>
      <c r="G144" s="363"/>
      <c r="H144" s="363"/>
      <c r="I144" s="363"/>
      <c r="J144" s="363"/>
      <c r="K144" s="363"/>
      <c r="L144" s="363"/>
      <c r="M144" s="363"/>
      <c r="N144" s="363"/>
      <c r="O144" s="364"/>
      <c r="P144" s="92"/>
      <c r="Q144" s="105"/>
    </row>
    <row r="145" spans="1:27" s="65" customFormat="1" ht="11.25" customHeight="1" x14ac:dyDescent="0.2">
      <c r="A145" s="97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92"/>
      <c r="Q145" s="105"/>
      <c r="Y145" s="66"/>
    </row>
    <row r="146" spans="1:27" s="65" customFormat="1" ht="11.25" customHeight="1" x14ac:dyDescent="0.2">
      <c r="A146" s="9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92"/>
      <c r="Q146" s="105"/>
      <c r="Y146" s="66"/>
    </row>
    <row r="147" spans="1:27" s="65" customFormat="1" ht="11.25" customHeight="1" x14ac:dyDescent="0.2">
      <c r="A147" s="98"/>
      <c r="B147" s="340" t="s">
        <v>25</v>
      </c>
      <c r="C147" s="275"/>
      <c r="D147" s="41"/>
      <c r="E147" s="41"/>
      <c r="F147" s="41"/>
      <c r="G147" s="41"/>
      <c r="H147" s="41"/>
      <c r="I147" s="38"/>
      <c r="J147" s="38"/>
      <c r="K147" s="38"/>
      <c r="L147" s="38"/>
      <c r="M147" s="38"/>
      <c r="N147" s="38"/>
      <c r="O147" s="38"/>
      <c r="P147" s="92"/>
      <c r="Q147" s="105"/>
      <c r="Y147" s="66"/>
    </row>
    <row r="148" spans="1:27" s="65" customFormat="1" ht="11.25" customHeight="1" x14ac:dyDescent="0.2">
      <c r="A148" s="98"/>
      <c r="B148" s="341"/>
      <c r="C148" s="274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92"/>
      <c r="Q148" s="105"/>
      <c r="Y148" s="66"/>
    </row>
    <row r="149" spans="1:27" s="65" customFormat="1" ht="11.25" customHeight="1" x14ac:dyDescent="0.2">
      <c r="A149" s="98"/>
      <c r="B149" s="345" t="s">
        <v>36</v>
      </c>
      <c r="C149" s="345"/>
      <c r="D149" s="345"/>
      <c r="E149" s="345"/>
      <c r="F149" s="297"/>
      <c r="G149" s="297"/>
      <c r="H149" s="297"/>
      <c r="I149" s="297"/>
      <c r="J149" s="55"/>
      <c r="K149" s="38"/>
      <c r="L149" s="38"/>
      <c r="M149" s="38"/>
      <c r="N149" s="38"/>
      <c r="O149" s="38"/>
      <c r="P149" s="92"/>
      <c r="Q149" s="105"/>
      <c r="Y149" s="66"/>
    </row>
    <row r="150" spans="1:27" s="65" customFormat="1" ht="11.25" customHeight="1" x14ac:dyDescent="0.2">
      <c r="A150" s="98"/>
      <c r="B150" s="345"/>
      <c r="C150" s="345"/>
      <c r="D150" s="345"/>
      <c r="E150" s="345"/>
      <c r="F150" s="297"/>
      <c r="G150" s="297"/>
      <c r="H150" s="297"/>
      <c r="I150" s="297"/>
      <c r="J150" s="55"/>
      <c r="K150" s="38"/>
      <c r="L150" s="38"/>
      <c r="M150" s="38"/>
      <c r="N150" s="38"/>
      <c r="O150" s="38"/>
      <c r="P150" s="92"/>
      <c r="Q150" s="105"/>
      <c r="Y150" s="66"/>
    </row>
    <row r="151" spans="1:27" s="63" customFormat="1" ht="11.25" customHeight="1" x14ac:dyDescent="0.2">
      <c r="A151" s="98"/>
      <c r="B151" s="345" t="s">
        <v>37</v>
      </c>
      <c r="C151" s="345"/>
      <c r="D151" s="345"/>
      <c r="E151" s="345"/>
      <c r="F151" s="297"/>
      <c r="G151" s="297"/>
      <c r="H151" s="297"/>
      <c r="I151" s="297"/>
      <c r="J151" s="260"/>
      <c r="K151" s="41"/>
      <c r="L151" s="41"/>
      <c r="M151" s="41"/>
      <c r="N151" s="41"/>
      <c r="O151" s="41"/>
      <c r="P151" s="95"/>
      <c r="Q151" s="160"/>
      <c r="R151" s="65"/>
      <c r="S151" s="65"/>
      <c r="T151" s="65"/>
      <c r="U151" s="65"/>
      <c r="V151" s="65"/>
      <c r="W151" s="65"/>
      <c r="X151" s="65"/>
      <c r="Y151" s="66"/>
      <c r="Z151" s="65"/>
      <c r="AA151" s="65"/>
    </row>
    <row r="152" spans="1:27" ht="11.25" customHeight="1" x14ac:dyDescent="0.2">
      <c r="A152" s="98"/>
      <c r="B152" s="345"/>
      <c r="C152" s="345"/>
      <c r="D152" s="345"/>
      <c r="E152" s="345"/>
      <c r="F152" s="297"/>
      <c r="G152" s="297"/>
      <c r="H152" s="297"/>
      <c r="I152" s="297"/>
      <c r="J152" s="55"/>
      <c r="K152" s="38"/>
      <c r="L152" s="38"/>
      <c r="M152" s="38"/>
      <c r="N152" s="38"/>
      <c r="O152" s="38"/>
      <c r="P152" s="92"/>
      <c r="Q152" s="105"/>
      <c r="Y152" s="66"/>
    </row>
    <row r="153" spans="1:27" ht="11.25" customHeight="1" x14ac:dyDescent="0.2">
      <c r="A153" s="98"/>
      <c r="B153" s="345" t="s">
        <v>38</v>
      </c>
      <c r="C153" s="345"/>
      <c r="D153" s="345"/>
      <c r="E153" s="345"/>
      <c r="F153" s="297"/>
      <c r="G153" s="297"/>
      <c r="H153" s="297"/>
      <c r="I153" s="297"/>
      <c r="J153" s="55"/>
      <c r="K153" s="38"/>
      <c r="L153" s="38"/>
      <c r="M153" s="38"/>
      <c r="N153" s="38"/>
      <c r="O153" s="38"/>
      <c r="P153" s="92"/>
      <c r="Q153" s="105"/>
      <c r="Y153" s="66"/>
    </row>
    <row r="154" spans="1:27" ht="11.25" customHeight="1" x14ac:dyDescent="0.2">
      <c r="A154" s="98"/>
      <c r="B154" s="345"/>
      <c r="C154" s="345"/>
      <c r="D154" s="345"/>
      <c r="E154" s="345"/>
      <c r="F154" s="297"/>
      <c r="G154" s="297"/>
      <c r="H154" s="297"/>
      <c r="I154" s="297"/>
      <c r="J154" s="55"/>
      <c r="K154" s="38"/>
      <c r="L154" s="38"/>
      <c r="M154" s="38"/>
      <c r="N154" s="38"/>
      <c r="O154" s="38"/>
      <c r="P154" s="92"/>
      <c r="Q154" s="105"/>
      <c r="Y154" s="66"/>
    </row>
    <row r="155" spans="1:27" ht="11.25" customHeight="1" x14ac:dyDescent="0.2">
      <c r="A155" s="98"/>
      <c r="B155" s="345" t="s">
        <v>39</v>
      </c>
      <c r="C155" s="345"/>
      <c r="D155" s="345"/>
      <c r="E155" s="345"/>
      <c r="F155" s="297"/>
      <c r="G155" s="297"/>
      <c r="H155" s="297"/>
      <c r="I155" s="297"/>
      <c r="J155" s="55"/>
      <c r="K155" s="38"/>
      <c r="L155" s="38"/>
      <c r="M155" s="38"/>
      <c r="N155" s="38"/>
      <c r="O155" s="38"/>
      <c r="P155" s="92"/>
      <c r="Q155" s="105"/>
      <c r="Y155" s="66"/>
    </row>
    <row r="156" spans="1:27" ht="11.25" customHeight="1" x14ac:dyDescent="0.2">
      <c r="A156" s="98"/>
      <c r="B156" s="345"/>
      <c r="C156" s="345"/>
      <c r="D156" s="345"/>
      <c r="E156" s="345"/>
      <c r="F156" s="297"/>
      <c r="G156" s="297"/>
      <c r="H156" s="297"/>
      <c r="I156" s="297"/>
      <c r="J156" s="55"/>
      <c r="K156" s="38"/>
      <c r="L156" s="38"/>
      <c r="M156" s="38"/>
      <c r="N156" s="38"/>
      <c r="O156" s="38"/>
      <c r="P156" s="92"/>
      <c r="Q156" s="105"/>
      <c r="Y156" s="66"/>
    </row>
    <row r="157" spans="1:27" s="65" customFormat="1" ht="11.25" customHeight="1" x14ac:dyDescent="0.2">
      <c r="A157" s="98"/>
      <c r="B157" s="345" t="s">
        <v>118</v>
      </c>
      <c r="C157" s="345"/>
      <c r="D157" s="345"/>
      <c r="E157" s="345"/>
      <c r="F157" s="297"/>
      <c r="G157" s="297"/>
      <c r="H157" s="297"/>
      <c r="I157" s="297"/>
      <c r="J157" s="55"/>
      <c r="K157" s="38"/>
      <c r="L157" s="38"/>
      <c r="M157" s="38"/>
      <c r="N157" s="38"/>
      <c r="O157" s="38"/>
      <c r="P157" s="92"/>
      <c r="Q157" s="105"/>
      <c r="Y157" s="66"/>
    </row>
    <row r="158" spans="1:27" s="65" customFormat="1" ht="11.25" customHeight="1" x14ac:dyDescent="0.2">
      <c r="A158" s="98"/>
      <c r="B158" s="345"/>
      <c r="C158" s="345"/>
      <c r="D158" s="345"/>
      <c r="E158" s="345"/>
      <c r="F158" s="297"/>
      <c r="G158" s="297"/>
      <c r="H158" s="297"/>
      <c r="I158" s="297"/>
      <c r="J158" s="55"/>
      <c r="K158" s="38"/>
      <c r="L158" s="38"/>
      <c r="M158" s="38"/>
      <c r="N158" s="38"/>
      <c r="O158" s="38"/>
      <c r="P158" s="92"/>
      <c r="Q158" s="105"/>
      <c r="Y158" s="66"/>
    </row>
    <row r="159" spans="1:27" s="65" customFormat="1" ht="11.25" customHeight="1" x14ac:dyDescent="0.2">
      <c r="A159" s="98"/>
      <c r="B159" s="345" t="s">
        <v>119</v>
      </c>
      <c r="C159" s="345"/>
      <c r="D159" s="345"/>
      <c r="E159" s="345"/>
      <c r="F159" s="297"/>
      <c r="G159" s="297"/>
      <c r="H159" s="297"/>
      <c r="I159" s="297"/>
      <c r="J159" s="55"/>
      <c r="K159" s="38"/>
      <c r="L159" s="38"/>
      <c r="M159" s="38"/>
      <c r="N159" s="38"/>
      <c r="O159" s="38"/>
      <c r="P159" s="92"/>
      <c r="Q159" s="105"/>
      <c r="Y159" s="66"/>
    </row>
    <row r="160" spans="1:27" s="65" customFormat="1" ht="11.25" customHeight="1" x14ac:dyDescent="0.2">
      <c r="A160" s="98"/>
      <c r="B160" s="345"/>
      <c r="C160" s="345"/>
      <c r="D160" s="345"/>
      <c r="E160" s="345"/>
      <c r="F160" s="297"/>
      <c r="G160" s="297"/>
      <c r="H160" s="297"/>
      <c r="I160" s="297"/>
      <c r="J160" s="55"/>
      <c r="K160" s="38"/>
      <c r="L160" s="38"/>
      <c r="M160" s="38"/>
      <c r="N160" s="38"/>
      <c r="O160" s="38"/>
      <c r="P160" s="92"/>
      <c r="Q160" s="105"/>
      <c r="Y160" s="66"/>
    </row>
    <row r="161" spans="1:27" s="65" customFormat="1" ht="11.25" customHeight="1" x14ac:dyDescent="0.2">
      <c r="A161" s="98"/>
      <c r="B161" s="345" t="s">
        <v>128</v>
      </c>
      <c r="C161" s="345"/>
      <c r="D161" s="345"/>
      <c r="E161" s="345"/>
      <c r="F161" s="297"/>
      <c r="G161" s="297"/>
      <c r="H161" s="297"/>
      <c r="I161" s="297"/>
      <c r="J161" s="55"/>
      <c r="K161" s="38"/>
      <c r="L161" s="38"/>
      <c r="M161" s="38"/>
      <c r="N161" s="38"/>
      <c r="O161" s="38"/>
      <c r="P161" s="92"/>
      <c r="Q161" s="105"/>
      <c r="Y161" s="66"/>
    </row>
    <row r="162" spans="1:27" s="65" customFormat="1" ht="11.25" customHeight="1" x14ac:dyDescent="0.2">
      <c r="A162" s="98"/>
      <c r="B162" s="345"/>
      <c r="C162" s="345"/>
      <c r="D162" s="345"/>
      <c r="E162" s="345"/>
      <c r="F162" s="297"/>
      <c r="G162" s="297"/>
      <c r="H162" s="297"/>
      <c r="I162" s="297"/>
      <c r="J162" s="55"/>
      <c r="K162" s="38"/>
      <c r="L162" s="38"/>
      <c r="M162" s="38"/>
      <c r="N162" s="38"/>
      <c r="O162" s="38"/>
      <c r="P162" s="92"/>
      <c r="Q162" s="105"/>
      <c r="Y162" s="66"/>
    </row>
    <row r="163" spans="1:27" ht="18.75" customHeight="1" x14ac:dyDescent="0.2">
      <c r="A163" s="9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96"/>
      <c r="Q163" s="161"/>
      <c r="R163" s="113"/>
      <c r="S163" s="113"/>
      <c r="T163" s="113"/>
      <c r="U163" s="113"/>
      <c r="V163" s="113"/>
      <c r="W163" s="113"/>
      <c r="X163" s="113"/>
    </row>
    <row r="164" spans="1:27" s="64" customFormat="1" ht="11.2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101"/>
      <c r="R164" s="65"/>
      <c r="S164" s="65"/>
      <c r="T164" s="65"/>
      <c r="U164" s="65"/>
      <c r="V164" s="65"/>
      <c r="W164" s="65"/>
      <c r="X164" s="65"/>
      <c r="Y164" s="65"/>
      <c r="Z164" s="65"/>
      <c r="AA164" s="65"/>
    </row>
  </sheetData>
  <sheetProtection sheet="1" objects="1" scenarios="1"/>
  <mergeCells count="34">
    <mergeCell ref="D7:D8"/>
    <mergeCell ref="E7:I7"/>
    <mergeCell ref="J7:N7"/>
    <mergeCell ref="B33:I33"/>
    <mergeCell ref="A35:O35"/>
    <mergeCell ref="A71:O71"/>
    <mergeCell ref="A72:O72"/>
    <mergeCell ref="A143:O143"/>
    <mergeCell ref="A144:O144"/>
    <mergeCell ref="B147:B148"/>
    <mergeCell ref="B105:I105"/>
    <mergeCell ref="E79:I79"/>
    <mergeCell ref="J79:N79"/>
    <mergeCell ref="D79:D80"/>
    <mergeCell ref="L112:M112"/>
    <mergeCell ref="J112:K112"/>
    <mergeCell ref="H112:I112"/>
    <mergeCell ref="F112:G112"/>
    <mergeCell ref="D112:E112"/>
    <mergeCell ref="A36:O36"/>
    <mergeCell ref="D40:E40"/>
    <mergeCell ref="F40:G40"/>
    <mergeCell ref="H40:I40"/>
    <mergeCell ref="J40:K40"/>
    <mergeCell ref="L40:M40"/>
    <mergeCell ref="B157:E158"/>
    <mergeCell ref="B159:E160"/>
    <mergeCell ref="B161:E162"/>
    <mergeCell ref="A107:O107"/>
    <mergeCell ref="A108:O108"/>
    <mergeCell ref="B149:E150"/>
    <mergeCell ref="B151:E152"/>
    <mergeCell ref="B153:E154"/>
    <mergeCell ref="B155:E156"/>
  </mergeCells>
  <conditionalFormatting sqref="B113:B136 B81:B104 D81:I104 B41:B64 B9:B32 D9:I32">
    <cfRule type="containsErrors" dxfId="56" priority="1078">
      <formula>ISERROR(B9)</formula>
    </cfRule>
  </conditionalFormatting>
  <conditionalFormatting sqref="J9:N9">
    <cfRule type="colorScale" priority="93">
      <colorScale>
        <cfvo type="min"/>
        <cfvo type="max"/>
        <color rgb="FFFCFCFF"/>
        <color rgb="FFF8696B"/>
      </colorScale>
    </cfRule>
  </conditionalFormatting>
  <conditionalFormatting sqref="J10:N10">
    <cfRule type="colorScale" priority="92">
      <colorScale>
        <cfvo type="min"/>
        <cfvo type="max"/>
        <color rgb="FFFCFCFF"/>
        <color rgb="FFF8696B"/>
      </colorScale>
    </cfRule>
  </conditionalFormatting>
  <conditionalFormatting sqref="J11:N11">
    <cfRule type="colorScale" priority="91">
      <colorScale>
        <cfvo type="min"/>
        <cfvo type="max"/>
        <color rgb="FFFCFCFF"/>
        <color rgb="FFF8696B"/>
      </colorScale>
    </cfRule>
  </conditionalFormatting>
  <conditionalFormatting sqref="J12:N12">
    <cfRule type="colorScale" priority="90">
      <colorScale>
        <cfvo type="min"/>
        <cfvo type="max"/>
        <color rgb="FFFCFCFF"/>
        <color rgb="FFF8696B"/>
      </colorScale>
    </cfRule>
  </conditionalFormatting>
  <conditionalFormatting sqref="J13:N13">
    <cfRule type="colorScale" priority="85">
      <colorScale>
        <cfvo type="min"/>
        <cfvo type="max"/>
        <color rgb="FFFCFCFF"/>
        <color rgb="FFF8696B"/>
      </colorScale>
    </cfRule>
  </conditionalFormatting>
  <conditionalFormatting sqref="J14:N14">
    <cfRule type="colorScale" priority="84">
      <colorScale>
        <cfvo type="min"/>
        <cfvo type="max"/>
        <color rgb="FFFCFCFF"/>
        <color rgb="FFF8696B"/>
      </colorScale>
    </cfRule>
  </conditionalFormatting>
  <conditionalFormatting sqref="J15:N15">
    <cfRule type="colorScale" priority="83">
      <colorScale>
        <cfvo type="min"/>
        <cfvo type="max"/>
        <color rgb="FFFCFCFF"/>
        <color rgb="FFF8696B"/>
      </colorScale>
    </cfRule>
  </conditionalFormatting>
  <conditionalFormatting sqref="J16:N16">
    <cfRule type="colorScale" priority="82">
      <colorScale>
        <cfvo type="min"/>
        <cfvo type="max"/>
        <color rgb="FFFCFCFF"/>
        <color rgb="FFF8696B"/>
      </colorScale>
    </cfRule>
  </conditionalFormatting>
  <conditionalFormatting sqref="J17:N17">
    <cfRule type="colorScale" priority="77">
      <colorScale>
        <cfvo type="min"/>
        <cfvo type="max"/>
        <color rgb="FFFCFCFF"/>
        <color rgb="FFF8696B"/>
      </colorScale>
    </cfRule>
  </conditionalFormatting>
  <conditionalFormatting sqref="J18:N18">
    <cfRule type="colorScale" priority="76">
      <colorScale>
        <cfvo type="min"/>
        <cfvo type="max"/>
        <color rgb="FFFCFCFF"/>
        <color rgb="FFF8696B"/>
      </colorScale>
    </cfRule>
  </conditionalFormatting>
  <conditionalFormatting sqref="J19:N19">
    <cfRule type="colorScale" priority="75">
      <colorScale>
        <cfvo type="min"/>
        <cfvo type="max"/>
        <color rgb="FFFCFCFF"/>
        <color rgb="FFF8696B"/>
      </colorScale>
    </cfRule>
  </conditionalFormatting>
  <conditionalFormatting sqref="J20:N20">
    <cfRule type="colorScale" priority="74">
      <colorScale>
        <cfvo type="min"/>
        <cfvo type="max"/>
        <color rgb="FFFCFCFF"/>
        <color rgb="FFF8696B"/>
      </colorScale>
    </cfRule>
  </conditionalFormatting>
  <conditionalFormatting sqref="J21:N21">
    <cfRule type="colorScale" priority="69">
      <colorScale>
        <cfvo type="min"/>
        <cfvo type="max"/>
        <color rgb="FFFCFCFF"/>
        <color rgb="FFF8696B"/>
      </colorScale>
    </cfRule>
  </conditionalFormatting>
  <conditionalFormatting sqref="J22:N22">
    <cfRule type="colorScale" priority="68">
      <colorScale>
        <cfvo type="min"/>
        <cfvo type="max"/>
        <color rgb="FFFCFCFF"/>
        <color rgb="FFF8696B"/>
      </colorScale>
    </cfRule>
  </conditionalFormatting>
  <conditionalFormatting sqref="J23:N23">
    <cfRule type="colorScale" priority="67">
      <colorScale>
        <cfvo type="min"/>
        <cfvo type="max"/>
        <color rgb="FFFCFCFF"/>
        <color rgb="FFF8696B"/>
      </colorScale>
    </cfRule>
  </conditionalFormatting>
  <conditionalFormatting sqref="J24:N24">
    <cfRule type="colorScale" priority="66">
      <colorScale>
        <cfvo type="min"/>
        <cfvo type="max"/>
        <color rgb="FFFCFCFF"/>
        <color rgb="FFF8696B"/>
      </colorScale>
    </cfRule>
  </conditionalFormatting>
  <conditionalFormatting sqref="J25:N25">
    <cfRule type="colorScale" priority="61">
      <colorScale>
        <cfvo type="min"/>
        <cfvo type="max"/>
        <color rgb="FFFCFCFF"/>
        <color rgb="FFF8696B"/>
      </colorScale>
    </cfRule>
  </conditionalFormatting>
  <conditionalFormatting sqref="J26:N26">
    <cfRule type="colorScale" priority="60">
      <colorScale>
        <cfvo type="min"/>
        <cfvo type="max"/>
        <color rgb="FFFCFCFF"/>
        <color rgb="FFF8696B"/>
      </colorScale>
    </cfRule>
  </conditionalFormatting>
  <conditionalFormatting sqref="J27:N27">
    <cfRule type="colorScale" priority="59">
      <colorScale>
        <cfvo type="min"/>
        <cfvo type="max"/>
        <color rgb="FFFCFCFF"/>
        <color rgb="FFF8696B"/>
      </colorScale>
    </cfRule>
  </conditionalFormatting>
  <conditionalFormatting sqref="J28:N28">
    <cfRule type="colorScale" priority="58">
      <colorScale>
        <cfvo type="min"/>
        <cfvo type="max"/>
        <color rgb="FFFCFCFF"/>
        <color rgb="FFF8696B"/>
      </colorScale>
    </cfRule>
  </conditionalFormatting>
  <conditionalFormatting sqref="J29:N29">
    <cfRule type="colorScale" priority="53">
      <colorScale>
        <cfvo type="min"/>
        <cfvo type="max"/>
        <color rgb="FFFCFCFF"/>
        <color rgb="FFF8696B"/>
      </colorScale>
    </cfRule>
  </conditionalFormatting>
  <conditionalFormatting sqref="J30:N30">
    <cfRule type="colorScale" priority="52">
      <colorScale>
        <cfvo type="min"/>
        <cfvo type="max"/>
        <color rgb="FFFCFCFF"/>
        <color rgb="FFF8696B"/>
      </colorScale>
    </cfRule>
  </conditionalFormatting>
  <conditionalFormatting sqref="J31:N31">
    <cfRule type="colorScale" priority="51">
      <colorScale>
        <cfvo type="min"/>
        <cfvo type="max"/>
        <color rgb="FFFCFCFF"/>
        <color rgb="FFF8696B"/>
      </colorScale>
    </cfRule>
  </conditionalFormatting>
  <conditionalFormatting sqref="J32:N32">
    <cfRule type="colorScale" priority="50">
      <colorScale>
        <cfvo type="min"/>
        <cfvo type="max"/>
        <color rgb="FFFCFCFF"/>
        <color rgb="FFF8696B"/>
      </colorScale>
    </cfRule>
  </conditionalFormatting>
  <conditionalFormatting sqref="J81:N81">
    <cfRule type="colorScale" priority="45">
      <colorScale>
        <cfvo type="min"/>
        <cfvo type="max"/>
        <color rgb="FFFCFCFF"/>
        <color rgb="FFF8696B"/>
      </colorScale>
    </cfRule>
  </conditionalFormatting>
  <conditionalFormatting sqref="J82:N82">
    <cfRule type="colorScale" priority="44">
      <colorScale>
        <cfvo type="min"/>
        <cfvo type="max"/>
        <color rgb="FFFCFCFF"/>
        <color rgb="FFF8696B"/>
      </colorScale>
    </cfRule>
  </conditionalFormatting>
  <conditionalFormatting sqref="J83:N83">
    <cfRule type="colorScale" priority="43">
      <colorScale>
        <cfvo type="min"/>
        <cfvo type="max"/>
        <color rgb="FFFCFCFF"/>
        <color rgb="FFF8696B"/>
      </colorScale>
    </cfRule>
  </conditionalFormatting>
  <conditionalFormatting sqref="J84:N84">
    <cfRule type="colorScale" priority="42">
      <colorScale>
        <cfvo type="min"/>
        <cfvo type="max"/>
        <color rgb="FFFCFCFF"/>
        <color rgb="FFF8696B"/>
      </colorScale>
    </cfRule>
  </conditionalFormatting>
  <conditionalFormatting sqref="J85:N85">
    <cfRule type="colorScale" priority="37">
      <colorScale>
        <cfvo type="min"/>
        <cfvo type="max"/>
        <color rgb="FFFCFCFF"/>
        <color rgb="FFF8696B"/>
      </colorScale>
    </cfRule>
  </conditionalFormatting>
  <conditionalFormatting sqref="J86:N86">
    <cfRule type="colorScale" priority="36">
      <colorScale>
        <cfvo type="min"/>
        <cfvo type="max"/>
        <color rgb="FFFCFCFF"/>
        <color rgb="FFF8696B"/>
      </colorScale>
    </cfRule>
  </conditionalFormatting>
  <conditionalFormatting sqref="J87:N87">
    <cfRule type="colorScale" priority="35">
      <colorScale>
        <cfvo type="min"/>
        <cfvo type="max"/>
        <color rgb="FFFCFCFF"/>
        <color rgb="FFF8696B"/>
      </colorScale>
    </cfRule>
  </conditionalFormatting>
  <conditionalFormatting sqref="J88:N88">
    <cfRule type="colorScale" priority="34">
      <colorScale>
        <cfvo type="min"/>
        <cfvo type="max"/>
        <color rgb="FFFCFCFF"/>
        <color rgb="FFF8696B"/>
      </colorScale>
    </cfRule>
  </conditionalFormatting>
  <conditionalFormatting sqref="J89:N89">
    <cfRule type="colorScale" priority="29">
      <colorScale>
        <cfvo type="min"/>
        <cfvo type="max"/>
        <color rgb="FFFCFCFF"/>
        <color rgb="FFF8696B"/>
      </colorScale>
    </cfRule>
  </conditionalFormatting>
  <conditionalFormatting sqref="J90:N90">
    <cfRule type="colorScale" priority="28">
      <colorScale>
        <cfvo type="min"/>
        <cfvo type="max"/>
        <color rgb="FFFCFCFF"/>
        <color rgb="FFF8696B"/>
      </colorScale>
    </cfRule>
  </conditionalFormatting>
  <conditionalFormatting sqref="J91:N91">
    <cfRule type="colorScale" priority="27">
      <colorScale>
        <cfvo type="min"/>
        <cfvo type="max"/>
        <color rgb="FFFCFCFF"/>
        <color rgb="FFF8696B"/>
      </colorScale>
    </cfRule>
  </conditionalFormatting>
  <conditionalFormatting sqref="J92:N92">
    <cfRule type="colorScale" priority="26">
      <colorScale>
        <cfvo type="min"/>
        <cfvo type="max"/>
        <color rgb="FFFCFCFF"/>
        <color rgb="FFF8696B"/>
      </colorScale>
    </cfRule>
  </conditionalFormatting>
  <conditionalFormatting sqref="J93:N93">
    <cfRule type="colorScale" priority="21">
      <colorScale>
        <cfvo type="min"/>
        <cfvo type="max"/>
        <color rgb="FFFCFCFF"/>
        <color rgb="FFF8696B"/>
      </colorScale>
    </cfRule>
  </conditionalFormatting>
  <conditionalFormatting sqref="J94:N94">
    <cfRule type="colorScale" priority="20">
      <colorScale>
        <cfvo type="min"/>
        <cfvo type="max"/>
        <color rgb="FFFCFCFF"/>
        <color rgb="FFF8696B"/>
      </colorScale>
    </cfRule>
  </conditionalFormatting>
  <conditionalFormatting sqref="J95:N95">
    <cfRule type="colorScale" priority="19">
      <colorScale>
        <cfvo type="min"/>
        <cfvo type="max"/>
        <color rgb="FFFCFCFF"/>
        <color rgb="FFF8696B"/>
      </colorScale>
    </cfRule>
  </conditionalFormatting>
  <conditionalFormatting sqref="J96:N96">
    <cfRule type="colorScale" priority="18">
      <colorScale>
        <cfvo type="min"/>
        <cfvo type="max"/>
        <color rgb="FFFCFCFF"/>
        <color rgb="FFF8696B"/>
      </colorScale>
    </cfRule>
  </conditionalFormatting>
  <conditionalFormatting sqref="J97:N97">
    <cfRule type="colorScale" priority="13">
      <colorScale>
        <cfvo type="min"/>
        <cfvo type="max"/>
        <color rgb="FFFCFCFF"/>
        <color rgb="FFF8696B"/>
      </colorScale>
    </cfRule>
  </conditionalFormatting>
  <conditionalFormatting sqref="J98:N98">
    <cfRule type="colorScale" priority="12">
      <colorScale>
        <cfvo type="min"/>
        <cfvo type="max"/>
        <color rgb="FFFCFCFF"/>
        <color rgb="FFF8696B"/>
      </colorScale>
    </cfRule>
  </conditionalFormatting>
  <conditionalFormatting sqref="J99:N99">
    <cfRule type="colorScale" priority="11">
      <colorScale>
        <cfvo type="min"/>
        <cfvo type="max"/>
        <color rgb="FFFCFCFF"/>
        <color rgb="FFF8696B"/>
      </colorScale>
    </cfRule>
  </conditionalFormatting>
  <conditionalFormatting sqref="J100:N100">
    <cfRule type="colorScale" priority="10">
      <colorScale>
        <cfvo type="min"/>
        <cfvo type="max"/>
        <color rgb="FFFCFCFF"/>
        <color rgb="FFF8696B"/>
      </colorScale>
    </cfRule>
  </conditionalFormatting>
  <conditionalFormatting sqref="J101:N101">
    <cfRule type="colorScale" priority="5">
      <colorScale>
        <cfvo type="min"/>
        <cfvo type="max"/>
        <color rgb="FFFCFCFF"/>
        <color rgb="FFF8696B"/>
      </colorScale>
    </cfRule>
  </conditionalFormatting>
  <conditionalFormatting sqref="J102:N102">
    <cfRule type="colorScale" priority="4">
      <colorScale>
        <cfvo type="min"/>
        <cfvo type="max"/>
        <color rgb="FFFCFCFF"/>
        <color rgb="FFF8696B"/>
      </colorScale>
    </cfRule>
  </conditionalFormatting>
  <conditionalFormatting sqref="J103:N103">
    <cfRule type="colorScale" priority="3">
      <colorScale>
        <cfvo type="min"/>
        <cfvo type="max"/>
        <color rgb="FFFCFCFF"/>
        <color rgb="FFF8696B"/>
      </colorScale>
    </cfRule>
  </conditionalFormatting>
  <conditionalFormatting sqref="J104:N104">
    <cfRule type="colorScale" priority="2">
      <colorScale>
        <cfvo type="min"/>
        <cfvo type="max"/>
        <color rgb="FFFCFCFF"/>
        <color rgb="FFF8696B"/>
      </colorScale>
    </cfRule>
  </conditionalFormatting>
  <conditionalFormatting sqref="J9:N32 J81:N104">
    <cfRule type="expression" dxfId="55" priority="1">
      <formula>$B9=$S$2</formula>
    </cfRule>
  </conditionalFormatting>
  <conditionalFormatting sqref="B81:B104 B9:B32 D9:I32 B41:B64 D81:I104 B113:B136">
    <cfRule type="expression" dxfId="54" priority="1077">
      <formula>$B9=$S$74</formula>
    </cfRule>
  </conditionalFormatting>
  <hyperlinks>
    <hyperlink ref="B149:E150" location="Vacancies!A1" display="Social Worker Vacancies"/>
    <hyperlink ref="B151:E152" location="SW_CIN!A1" display="Children in Need per Social Worker"/>
    <hyperlink ref="B153:E154" location="Turnover!A1" display="Social Worker Turnover"/>
    <hyperlink ref="B155:E156" location="Agency!A1" display="Agency Social Workers"/>
    <hyperlink ref="B157:E158" location="Absence!A1" display="Absence"/>
    <hyperlink ref="B159:E160" location="Age!A1" display="Age"/>
    <hyperlink ref="B161:E16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39"/>
  </sheetPr>
  <dimension ref="A1:AD164"/>
  <sheetViews>
    <sheetView showRowColHeaders="0" zoomScaleNormal="100" workbookViewId="0"/>
  </sheetViews>
  <sheetFormatPr defaultColWidth="9.140625" defaultRowHeight="11.25" customHeight="1" x14ac:dyDescent="0.2"/>
  <cols>
    <col min="1" max="1" width="2.5703125" style="62" customWidth="1"/>
    <col min="2" max="2" width="18.28515625" style="62" customWidth="1"/>
    <col min="3" max="3" width="1.42578125" style="62" customWidth="1"/>
    <col min="4" max="4" width="10.28515625" style="62" customWidth="1"/>
    <col min="5" max="16" width="8.5703125" style="62" customWidth="1"/>
    <col min="17" max="17" width="2.5703125" style="62" customWidth="1"/>
    <col min="18" max="18" width="6.42578125" style="64" customWidth="1"/>
    <col min="19" max="19" width="4.85546875" style="64" hidden="1" customWidth="1"/>
    <col min="20" max="20" width="19.5703125" style="65" hidden="1" customWidth="1"/>
    <col min="21" max="21" width="19.42578125" style="65" hidden="1" customWidth="1"/>
    <col min="22" max="22" width="30" style="65" hidden="1" customWidth="1"/>
    <col min="23" max="24" width="16.7109375" style="65" hidden="1" customWidth="1"/>
    <col min="25" max="26" width="8.5703125" style="65" hidden="1" customWidth="1"/>
    <col min="27" max="27" width="3.5703125" style="65" customWidth="1"/>
    <col min="28" max="28" width="17" style="65" customWidth="1"/>
    <col min="29" max="29" width="5.7109375" style="65" customWidth="1"/>
    <col min="30" max="16384" width="9.140625" style="62"/>
  </cols>
  <sheetData>
    <row r="1" spans="1:29" ht="18.75" customHeight="1" x14ac:dyDescent="0.2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91"/>
      <c r="S1" s="103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8.75" customHeight="1" x14ac:dyDescent="0.2">
      <c r="A2" s="79"/>
      <c r="B2" s="87" t="s">
        <v>108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8"/>
      <c r="R2" s="92"/>
      <c r="S2" s="105"/>
      <c r="T2" s="107" t="e">
        <f>VLOOKUP(U2,$T$81:$U$101,2,FALSE)</f>
        <v>#N/A</v>
      </c>
      <c r="U2" s="107" t="str">
        <f>Home!$B$7</f>
        <v>(None)</v>
      </c>
      <c r="V2" s="48" t="str">
        <f>"Selected LA- "&amp;U2</f>
        <v>Selected LA- (None)</v>
      </c>
    </row>
    <row r="3" spans="1:29" ht="18.75" customHeight="1" x14ac:dyDescent="0.2">
      <c r="A3" s="84"/>
      <c r="B3" s="85"/>
      <c r="C3" s="85"/>
      <c r="D3" s="124"/>
      <c r="E3" s="85"/>
      <c r="F3" s="85"/>
      <c r="G3" s="124"/>
      <c r="H3" s="124"/>
      <c r="I3" s="85"/>
      <c r="J3" s="255"/>
      <c r="K3" s="85"/>
      <c r="L3" s="85"/>
      <c r="M3" s="85"/>
      <c r="N3" s="85"/>
      <c r="O3" s="85"/>
      <c r="P3" s="255"/>
      <c r="Q3" s="86"/>
      <c r="R3" s="92"/>
      <c r="S3" s="105"/>
    </row>
    <row r="4" spans="1:29" ht="13.5" customHeight="1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92"/>
      <c r="S4" s="105"/>
      <c r="U4" s="155">
        <v>0</v>
      </c>
      <c r="V4" s="65">
        <v>21.5</v>
      </c>
    </row>
    <row r="5" spans="1:29" s="63" customFormat="1" ht="15" customHeight="1" x14ac:dyDescent="0.2">
      <c r="A5" s="80"/>
      <c r="B5" s="144" t="s">
        <v>109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1"/>
      <c r="R5" s="93"/>
      <c r="S5" s="108"/>
      <c r="T5" s="154" t="s">
        <v>45</v>
      </c>
      <c r="U5" s="156">
        <f>I30</f>
        <v>290</v>
      </c>
      <c r="V5" s="158">
        <f>U5</f>
        <v>290</v>
      </c>
      <c r="W5" s="109"/>
      <c r="X5" s="109"/>
      <c r="Y5" s="109"/>
      <c r="Z5" s="109"/>
      <c r="AA5" s="109"/>
      <c r="AB5" s="109"/>
      <c r="AC5" s="109"/>
    </row>
    <row r="6" spans="1:29" ht="18" customHeight="1" x14ac:dyDescent="0.2">
      <c r="A6" s="79"/>
      <c r="B6" s="1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78"/>
      <c r="R6" s="92"/>
      <c r="S6" s="105"/>
      <c r="T6" s="154" t="s">
        <v>53</v>
      </c>
      <c r="U6" s="181">
        <f>I31</f>
        <v>230</v>
      </c>
      <c r="V6" s="158">
        <f>U6</f>
        <v>230</v>
      </c>
    </row>
    <row r="7" spans="1:29" ht="12.75" customHeight="1" x14ac:dyDescent="0.2">
      <c r="A7" s="137"/>
      <c r="B7" s="60"/>
      <c r="C7" s="60"/>
      <c r="D7" s="350" t="s">
        <v>106</v>
      </c>
      <c r="E7" s="367" t="s">
        <v>98</v>
      </c>
      <c r="F7" s="368"/>
      <c r="G7" s="368"/>
      <c r="H7" s="368"/>
      <c r="I7" s="368"/>
      <c r="J7" s="369"/>
      <c r="K7" s="367" t="s">
        <v>99</v>
      </c>
      <c r="L7" s="368"/>
      <c r="M7" s="368"/>
      <c r="N7" s="368"/>
      <c r="O7" s="368"/>
      <c r="P7" s="369"/>
      <c r="Q7" s="78"/>
      <c r="R7" s="92"/>
      <c r="S7" s="105"/>
      <c r="T7" s="154"/>
      <c r="U7" s="181"/>
      <c r="V7" s="158"/>
    </row>
    <row r="8" spans="1:29" s="68" customFormat="1" ht="36" customHeight="1" x14ac:dyDescent="0.2">
      <c r="A8" s="82"/>
      <c r="B8" s="243"/>
      <c r="C8" s="67"/>
      <c r="D8" s="352"/>
      <c r="E8" s="258" t="s">
        <v>112</v>
      </c>
      <c r="F8" s="175" t="s">
        <v>110</v>
      </c>
      <c r="G8" s="175" t="s">
        <v>111</v>
      </c>
      <c r="H8" s="175" t="s">
        <v>113</v>
      </c>
      <c r="I8" s="175" t="s">
        <v>114</v>
      </c>
      <c r="J8" s="176" t="s">
        <v>115</v>
      </c>
      <c r="K8" s="258" t="s">
        <v>112</v>
      </c>
      <c r="L8" s="175" t="s">
        <v>110</v>
      </c>
      <c r="M8" s="175" t="s">
        <v>111</v>
      </c>
      <c r="N8" s="175" t="s">
        <v>113</v>
      </c>
      <c r="O8" s="175" t="s">
        <v>114</v>
      </c>
      <c r="P8" s="176" t="s">
        <v>115</v>
      </c>
      <c r="Q8" s="83"/>
      <c r="R8" s="94"/>
      <c r="S8" s="111"/>
      <c r="T8" s="154" t="s">
        <v>46</v>
      </c>
      <c r="U8" s="180">
        <f>I32</f>
        <v>2030</v>
      </c>
      <c r="V8" s="180">
        <f>U8</f>
        <v>2030</v>
      </c>
      <c r="W8" s="114"/>
      <c r="X8" s="114"/>
      <c r="Y8" s="114"/>
      <c r="Z8" s="114"/>
      <c r="AA8" s="114"/>
      <c r="AB8" s="114"/>
      <c r="AC8" s="114"/>
    </row>
    <row r="9" spans="1:29" s="68" customFormat="1" ht="13.5" customHeight="1" x14ac:dyDescent="0.2">
      <c r="A9" s="82"/>
      <c r="B9" s="69" t="s">
        <v>0</v>
      </c>
      <c r="C9" s="67"/>
      <c r="D9" s="219">
        <v>55</v>
      </c>
      <c r="E9" s="229">
        <v>18</v>
      </c>
      <c r="F9" s="183">
        <v>16</v>
      </c>
      <c r="G9" s="183" t="s">
        <v>74</v>
      </c>
      <c r="H9" s="183">
        <v>11</v>
      </c>
      <c r="I9" s="190" t="s">
        <v>74</v>
      </c>
      <c r="J9" s="151">
        <v>0</v>
      </c>
      <c r="K9" s="229">
        <v>33</v>
      </c>
      <c r="L9" s="183">
        <v>29</v>
      </c>
      <c r="M9" s="183" t="s">
        <v>74</v>
      </c>
      <c r="N9" s="183">
        <v>20</v>
      </c>
      <c r="O9" s="190" t="s">
        <v>74</v>
      </c>
      <c r="P9" s="151">
        <v>0</v>
      </c>
      <c r="Q9" s="83"/>
      <c r="R9" s="94"/>
      <c r="S9" s="111"/>
      <c r="T9" s="61" t="str">
        <f t="shared" ref="T9:T31" si="0">B9</f>
        <v>Bracknell Forest</v>
      </c>
      <c r="U9" s="115" t="b">
        <f t="shared" ref="U9:U31" si="1">IF(T9=$U$74,I9)</f>
        <v>0</v>
      </c>
      <c r="W9" s="114"/>
      <c r="X9" s="114"/>
      <c r="Y9" s="114"/>
      <c r="Z9" s="114"/>
      <c r="AA9" s="114"/>
      <c r="AB9" s="114"/>
      <c r="AC9" s="114"/>
    </row>
    <row r="10" spans="1:29" s="68" customFormat="1" ht="13.5" customHeight="1" x14ac:dyDescent="0.2">
      <c r="A10" s="82"/>
      <c r="B10" s="69" t="s">
        <v>22</v>
      </c>
      <c r="C10" s="67"/>
      <c r="D10" s="219">
        <v>225</v>
      </c>
      <c r="E10" s="229">
        <v>77</v>
      </c>
      <c r="F10" s="183">
        <v>33</v>
      </c>
      <c r="G10" s="183">
        <v>48</v>
      </c>
      <c r="H10" s="183">
        <v>54</v>
      </c>
      <c r="I10" s="183" t="s">
        <v>74</v>
      </c>
      <c r="J10" s="120" t="s">
        <v>74</v>
      </c>
      <c r="K10" s="229">
        <v>34</v>
      </c>
      <c r="L10" s="183">
        <v>15</v>
      </c>
      <c r="M10" s="183">
        <v>21</v>
      </c>
      <c r="N10" s="183">
        <v>24</v>
      </c>
      <c r="O10" s="183" t="s">
        <v>74</v>
      </c>
      <c r="P10" s="120" t="s">
        <v>74</v>
      </c>
      <c r="Q10" s="83"/>
      <c r="R10" s="94"/>
      <c r="S10" s="111"/>
      <c r="T10" s="61" t="str">
        <f t="shared" si="0"/>
        <v>Brighton &amp; Hove</v>
      </c>
      <c r="U10" s="115" t="b">
        <f t="shared" si="1"/>
        <v>0</v>
      </c>
      <c r="W10" s="114"/>
      <c r="X10" s="114"/>
      <c r="Y10" s="114"/>
      <c r="Z10" s="114"/>
      <c r="AA10" s="114"/>
      <c r="AB10" s="114"/>
      <c r="AC10" s="114"/>
    </row>
    <row r="11" spans="1:29" s="68" customFormat="1" ht="13.5" customHeight="1" x14ac:dyDescent="0.2">
      <c r="A11" s="82"/>
      <c r="B11" s="69" t="s">
        <v>8</v>
      </c>
      <c r="C11" s="67"/>
      <c r="D11" s="219">
        <v>222</v>
      </c>
      <c r="E11" s="229">
        <v>135</v>
      </c>
      <c r="F11" s="183">
        <v>51</v>
      </c>
      <c r="G11" s="183">
        <v>27</v>
      </c>
      <c r="H11" s="183">
        <v>9</v>
      </c>
      <c r="I11" s="183">
        <v>0</v>
      </c>
      <c r="J11" s="120">
        <v>0</v>
      </c>
      <c r="K11" s="229">
        <v>61</v>
      </c>
      <c r="L11" s="183">
        <v>23</v>
      </c>
      <c r="M11" s="183">
        <v>12</v>
      </c>
      <c r="N11" s="183">
        <v>4</v>
      </c>
      <c r="O11" s="190">
        <v>0</v>
      </c>
      <c r="P11" s="151">
        <v>0</v>
      </c>
      <c r="Q11" s="83"/>
      <c r="R11" s="94"/>
      <c r="S11" s="111"/>
      <c r="T11" s="61" t="str">
        <f t="shared" si="0"/>
        <v>Buckinghamshire</v>
      </c>
      <c r="U11" s="115" t="b">
        <f t="shared" si="1"/>
        <v>0</v>
      </c>
      <c r="W11" s="114"/>
      <c r="X11" s="114"/>
      <c r="Y11" s="114"/>
      <c r="Z11" s="114"/>
      <c r="AA11" s="114"/>
      <c r="AB11" s="114"/>
      <c r="AC11" s="114"/>
    </row>
    <row r="12" spans="1:29" s="68" customFormat="1" ht="13.5" customHeight="1" x14ac:dyDescent="0.2">
      <c r="A12" s="82"/>
      <c r="B12" s="69" t="s">
        <v>4</v>
      </c>
      <c r="C12" s="67"/>
      <c r="D12" s="219">
        <v>332</v>
      </c>
      <c r="E12" s="229">
        <v>57</v>
      </c>
      <c r="F12" s="183">
        <v>73</v>
      </c>
      <c r="G12" s="183">
        <v>77</v>
      </c>
      <c r="H12" s="183">
        <v>77</v>
      </c>
      <c r="I12" s="183">
        <v>38</v>
      </c>
      <c r="J12" s="120">
        <v>10</v>
      </c>
      <c r="K12" s="229">
        <v>17</v>
      </c>
      <c r="L12" s="183">
        <v>22</v>
      </c>
      <c r="M12" s="183">
        <v>23</v>
      </c>
      <c r="N12" s="183">
        <v>23</v>
      </c>
      <c r="O12" s="183">
        <v>11</v>
      </c>
      <c r="P12" s="120">
        <v>3</v>
      </c>
      <c r="Q12" s="83"/>
      <c r="R12" s="94"/>
      <c r="S12" s="111"/>
      <c r="T12" s="61" t="str">
        <f t="shared" si="0"/>
        <v>East Sussex</v>
      </c>
      <c r="U12" s="115" t="b">
        <f t="shared" si="1"/>
        <v>0</v>
      </c>
      <c r="W12" s="114"/>
      <c r="X12" s="114"/>
      <c r="Y12" s="114"/>
      <c r="Z12" s="114"/>
      <c r="AA12" s="114"/>
      <c r="AB12" s="114"/>
      <c r="AC12" s="114"/>
    </row>
    <row r="13" spans="1:29" s="68" customFormat="1" ht="13.5" customHeight="1" x14ac:dyDescent="0.2">
      <c r="A13" s="82"/>
      <c r="B13" s="69" t="s">
        <v>6</v>
      </c>
      <c r="C13" s="67"/>
      <c r="D13" s="219">
        <v>417</v>
      </c>
      <c r="E13" s="229">
        <v>110</v>
      </c>
      <c r="F13" s="183">
        <v>68</v>
      </c>
      <c r="G13" s="183">
        <v>239</v>
      </c>
      <c r="H13" s="183">
        <v>0</v>
      </c>
      <c r="I13" s="183">
        <v>0</v>
      </c>
      <c r="J13" s="120">
        <v>0</v>
      </c>
      <c r="K13" s="229">
        <v>26</v>
      </c>
      <c r="L13" s="183">
        <v>16</v>
      </c>
      <c r="M13" s="183">
        <v>57</v>
      </c>
      <c r="N13" s="183">
        <v>0</v>
      </c>
      <c r="O13" s="190">
        <v>0</v>
      </c>
      <c r="P13" s="151">
        <v>0</v>
      </c>
      <c r="Q13" s="83"/>
      <c r="R13" s="94"/>
      <c r="S13" s="111"/>
      <c r="T13" s="61" t="str">
        <f t="shared" si="0"/>
        <v>Hampshire</v>
      </c>
      <c r="U13" s="115" t="b">
        <f t="shared" si="1"/>
        <v>0</v>
      </c>
      <c r="W13" s="114"/>
      <c r="X13" s="114"/>
      <c r="Y13" s="114"/>
      <c r="Z13" s="114"/>
      <c r="AA13" s="114"/>
      <c r="AB13" s="114"/>
      <c r="AC13" s="114"/>
    </row>
    <row r="14" spans="1:29" s="68" customFormat="1" ht="13.5" customHeight="1" x14ac:dyDescent="0.2">
      <c r="A14" s="82"/>
      <c r="B14" s="69" t="s">
        <v>1</v>
      </c>
      <c r="C14" s="67"/>
      <c r="D14" s="219">
        <v>77</v>
      </c>
      <c r="E14" s="229">
        <v>26</v>
      </c>
      <c r="F14" s="183">
        <v>18</v>
      </c>
      <c r="G14" s="183">
        <v>13</v>
      </c>
      <c r="H14" s="183">
        <v>16</v>
      </c>
      <c r="I14" s="183" t="s">
        <v>74</v>
      </c>
      <c r="J14" s="120" t="s">
        <v>74</v>
      </c>
      <c r="K14" s="229">
        <v>34</v>
      </c>
      <c r="L14" s="183">
        <v>23</v>
      </c>
      <c r="M14" s="183">
        <v>17</v>
      </c>
      <c r="N14" s="183">
        <v>21</v>
      </c>
      <c r="O14" s="183" t="s">
        <v>74</v>
      </c>
      <c r="P14" s="120" t="s">
        <v>74</v>
      </c>
      <c r="Q14" s="83"/>
      <c r="R14" s="94"/>
      <c r="S14" s="111"/>
      <c r="T14" s="61" t="str">
        <f t="shared" si="0"/>
        <v>Isle of Wight</v>
      </c>
      <c r="U14" s="115" t="b">
        <f t="shared" si="1"/>
        <v>0</v>
      </c>
      <c r="W14" s="114"/>
      <c r="X14" s="114"/>
      <c r="Y14" s="114"/>
      <c r="Z14" s="114"/>
      <c r="AA14" s="114"/>
      <c r="AB14" s="114"/>
      <c r="AC14" s="114"/>
    </row>
    <row r="15" spans="1:29" s="68" customFormat="1" ht="13.5" customHeight="1" x14ac:dyDescent="0.2">
      <c r="A15" s="82"/>
      <c r="B15" s="69" t="s">
        <v>9</v>
      </c>
      <c r="C15" s="67"/>
      <c r="D15" s="219">
        <v>552</v>
      </c>
      <c r="E15" s="229">
        <v>144</v>
      </c>
      <c r="F15" s="183">
        <v>116</v>
      </c>
      <c r="G15" s="183">
        <v>108</v>
      </c>
      <c r="H15" s="183">
        <v>125</v>
      </c>
      <c r="I15" s="183">
        <v>52</v>
      </c>
      <c r="J15" s="120">
        <v>7</v>
      </c>
      <c r="K15" s="229">
        <v>26</v>
      </c>
      <c r="L15" s="183">
        <v>21</v>
      </c>
      <c r="M15" s="183">
        <v>20</v>
      </c>
      <c r="N15" s="183">
        <v>23</v>
      </c>
      <c r="O15" s="190">
        <v>9</v>
      </c>
      <c r="P15" s="151">
        <v>1</v>
      </c>
      <c r="Q15" s="83"/>
      <c r="R15" s="94"/>
      <c r="S15" s="111"/>
      <c r="T15" s="61" t="str">
        <f t="shared" si="0"/>
        <v>Kent</v>
      </c>
      <c r="U15" s="115" t="b">
        <f t="shared" si="1"/>
        <v>0</v>
      </c>
      <c r="W15" s="114"/>
      <c r="X15" s="114"/>
      <c r="Y15" s="114"/>
      <c r="Z15" s="114"/>
      <c r="AA15" s="114"/>
      <c r="AB15" s="114"/>
      <c r="AC15" s="114"/>
    </row>
    <row r="16" spans="1:29" s="68" customFormat="1" ht="13.5" customHeight="1" x14ac:dyDescent="0.2">
      <c r="A16" s="82"/>
      <c r="B16" s="69" t="s">
        <v>2</v>
      </c>
      <c r="C16" s="67"/>
      <c r="D16" s="219">
        <v>151</v>
      </c>
      <c r="E16" s="229">
        <v>50</v>
      </c>
      <c r="F16" s="183">
        <v>27</v>
      </c>
      <c r="G16" s="183">
        <v>34</v>
      </c>
      <c r="H16" s="183">
        <v>25</v>
      </c>
      <c r="I16" s="183">
        <v>11</v>
      </c>
      <c r="J16" s="120">
        <v>4</v>
      </c>
      <c r="K16" s="229">
        <v>33</v>
      </c>
      <c r="L16" s="183">
        <v>18</v>
      </c>
      <c r="M16" s="183">
        <v>23</v>
      </c>
      <c r="N16" s="183">
        <v>17</v>
      </c>
      <c r="O16" s="183">
        <v>7</v>
      </c>
      <c r="P16" s="120">
        <v>3</v>
      </c>
      <c r="Q16" s="83"/>
      <c r="R16" s="94"/>
      <c r="S16" s="111"/>
      <c r="T16" s="61" t="str">
        <f t="shared" si="0"/>
        <v>Medway</v>
      </c>
      <c r="U16" s="115" t="b">
        <f t="shared" si="1"/>
        <v>0</v>
      </c>
      <c r="W16" s="114"/>
      <c r="X16" s="114"/>
      <c r="Y16" s="114"/>
      <c r="Z16" s="114"/>
      <c r="AA16" s="114"/>
      <c r="AB16" s="114"/>
      <c r="AC16" s="114"/>
    </row>
    <row r="17" spans="1:29" s="68" customFormat="1" ht="13.5" customHeight="1" x14ac:dyDescent="0.2">
      <c r="A17" s="82"/>
      <c r="B17" s="69" t="s">
        <v>10</v>
      </c>
      <c r="C17" s="67"/>
      <c r="D17" s="219">
        <v>126</v>
      </c>
      <c r="E17" s="229">
        <v>27</v>
      </c>
      <c r="F17" s="183">
        <v>22</v>
      </c>
      <c r="G17" s="183">
        <v>30</v>
      </c>
      <c r="H17" s="183">
        <v>35</v>
      </c>
      <c r="I17" s="183">
        <v>9</v>
      </c>
      <c r="J17" s="120">
        <v>3</v>
      </c>
      <c r="K17" s="229">
        <v>21</v>
      </c>
      <c r="L17" s="183">
        <v>17</v>
      </c>
      <c r="M17" s="183">
        <v>24</v>
      </c>
      <c r="N17" s="183">
        <v>28</v>
      </c>
      <c r="O17" s="190">
        <v>7</v>
      </c>
      <c r="P17" s="151">
        <v>2</v>
      </c>
      <c r="Q17" s="83"/>
      <c r="R17" s="94"/>
      <c r="S17" s="111"/>
      <c r="T17" s="61" t="str">
        <f t="shared" si="0"/>
        <v>Milton Keynes</v>
      </c>
      <c r="U17" s="115" t="b">
        <f t="shared" si="1"/>
        <v>0</v>
      </c>
      <c r="W17" s="114"/>
      <c r="X17" s="114"/>
      <c r="Y17" s="114"/>
      <c r="Z17" s="114"/>
      <c r="AA17" s="114"/>
      <c r="AB17" s="114"/>
      <c r="AC17" s="114"/>
    </row>
    <row r="18" spans="1:29" s="68" customFormat="1" ht="13.5" customHeight="1" x14ac:dyDescent="0.2">
      <c r="A18" s="82"/>
      <c r="B18" s="69" t="s">
        <v>11</v>
      </c>
      <c r="C18" s="67"/>
      <c r="D18" s="219">
        <v>346</v>
      </c>
      <c r="E18" s="229">
        <v>59</v>
      </c>
      <c r="F18" s="183">
        <v>80</v>
      </c>
      <c r="G18" s="183">
        <v>53</v>
      </c>
      <c r="H18" s="183">
        <v>98</v>
      </c>
      <c r="I18" s="183">
        <v>48</v>
      </c>
      <c r="J18" s="120">
        <v>8</v>
      </c>
      <c r="K18" s="229">
        <v>17</v>
      </c>
      <c r="L18" s="183">
        <v>23</v>
      </c>
      <c r="M18" s="183">
        <v>15</v>
      </c>
      <c r="N18" s="183">
        <v>28</v>
      </c>
      <c r="O18" s="183">
        <v>14</v>
      </c>
      <c r="P18" s="120">
        <v>2</v>
      </c>
      <c r="Q18" s="83"/>
      <c r="R18" s="94"/>
      <c r="S18" s="111"/>
      <c r="T18" s="61" t="str">
        <f t="shared" si="0"/>
        <v>Oxfordshire</v>
      </c>
      <c r="U18" s="115" t="b">
        <f t="shared" si="1"/>
        <v>0</v>
      </c>
      <c r="W18" s="114"/>
      <c r="X18" s="114"/>
      <c r="Y18" s="114"/>
      <c r="Z18" s="114"/>
      <c r="AA18" s="114"/>
      <c r="AB18" s="114"/>
      <c r="AC18" s="114"/>
    </row>
    <row r="19" spans="1:29" s="68" customFormat="1" ht="13.5" customHeight="1" x14ac:dyDescent="0.2">
      <c r="A19" s="82"/>
      <c r="B19" s="69" t="s">
        <v>12</v>
      </c>
      <c r="C19" s="67"/>
      <c r="D19" s="219">
        <v>178</v>
      </c>
      <c r="E19" s="229">
        <v>58</v>
      </c>
      <c r="F19" s="183">
        <v>26</v>
      </c>
      <c r="G19" s="183">
        <v>37</v>
      </c>
      <c r="H19" s="183">
        <v>37</v>
      </c>
      <c r="I19" s="183">
        <v>14</v>
      </c>
      <c r="J19" s="120">
        <v>6</v>
      </c>
      <c r="K19" s="229">
        <v>33</v>
      </c>
      <c r="L19" s="183">
        <v>15</v>
      </c>
      <c r="M19" s="183">
        <v>21</v>
      </c>
      <c r="N19" s="183">
        <v>21</v>
      </c>
      <c r="O19" s="190">
        <v>8</v>
      </c>
      <c r="P19" s="151">
        <v>3</v>
      </c>
      <c r="Q19" s="83"/>
      <c r="R19" s="94"/>
      <c r="S19" s="111"/>
      <c r="T19" s="61" t="str">
        <f t="shared" si="0"/>
        <v>Portsmouth</v>
      </c>
      <c r="U19" s="115" t="b">
        <f t="shared" si="1"/>
        <v>0</v>
      </c>
      <c r="W19" s="114"/>
      <c r="X19" s="114"/>
      <c r="Y19" s="114"/>
      <c r="Z19" s="114"/>
      <c r="AA19" s="114"/>
      <c r="AB19" s="114"/>
      <c r="AC19" s="114"/>
    </row>
    <row r="20" spans="1:29" s="68" customFormat="1" ht="13.5" customHeight="1" x14ac:dyDescent="0.2">
      <c r="A20" s="82"/>
      <c r="B20" s="69" t="s">
        <v>3</v>
      </c>
      <c r="C20" s="67"/>
      <c r="D20" s="219">
        <v>103</v>
      </c>
      <c r="E20" s="229">
        <v>20</v>
      </c>
      <c r="F20" s="183">
        <v>22</v>
      </c>
      <c r="G20" s="183">
        <v>22</v>
      </c>
      <c r="H20" s="183">
        <v>26</v>
      </c>
      <c r="I20" s="183">
        <v>10</v>
      </c>
      <c r="J20" s="120">
        <v>3</v>
      </c>
      <c r="K20" s="229">
        <v>19</v>
      </c>
      <c r="L20" s="183">
        <v>21</v>
      </c>
      <c r="M20" s="183">
        <v>21</v>
      </c>
      <c r="N20" s="183">
        <v>25</v>
      </c>
      <c r="O20" s="183">
        <v>10</v>
      </c>
      <c r="P20" s="120">
        <v>3</v>
      </c>
      <c r="Q20" s="83"/>
      <c r="R20" s="94"/>
      <c r="S20" s="111"/>
      <c r="T20" s="61" t="str">
        <f t="shared" si="0"/>
        <v>Reading</v>
      </c>
      <c r="U20" s="115" t="b">
        <f t="shared" si="1"/>
        <v>0</v>
      </c>
      <c r="W20" s="114"/>
      <c r="X20" s="114"/>
      <c r="Y20" s="114"/>
      <c r="Z20" s="114"/>
      <c r="AA20" s="114"/>
      <c r="AB20" s="114"/>
      <c r="AC20" s="114"/>
    </row>
    <row r="21" spans="1:29" s="68" customFormat="1" ht="13.5" customHeight="1" x14ac:dyDescent="0.2">
      <c r="A21" s="82"/>
      <c r="B21" s="69" t="s">
        <v>13</v>
      </c>
      <c r="C21" s="67"/>
      <c r="D21" s="219">
        <v>81</v>
      </c>
      <c r="E21" s="229">
        <v>41</v>
      </c>
      <c r="F21" s="183">
        <v>19</v>
      </c>
      <c r="G21" s="183" t="s">
        <v>74</v>
      </c>
      <c r="H21" s="183">
        <v>16</v>
      </c>
      <c r="I21" s="183" t="s">
        <v>74</v>
      </c>
      <c r="J21" s="120">
        <v>0</v>
      </c>
      <c r="K21" s="229">
        <v>51</v>
      </c>
      <c r="L21" s="183">
        <v>23</v>
      </c>
      <c r="M21" s="183" t="s">
        <v>74</v>
      </c>
      <c r="N21" s="183">
        <v>20</v>
      </c>
      <c r="O21" s="190" t="s">
        <v>74</v>
      </c>
      <c r="P21" s="151">
        <v>0</v>
      </c>
      <c r="Q21" s="83"/>
      <c r="R21" s="94"/>
      <c r="S21" s="111"/>
      <c r="T21" s="61" t="str">
        <f t="shared" si="0"/>
        <v>Slough</v>
      </c>
      <c r="U21" s="115" t="b">
        <f t="shared" si="1"/>
        <v>0</v>
      </c>
      <c r="W21" s="114"/>
      <c r="X21" s="114"/>
      <c r="Y21" s="114"/>
      <c r="Z21" s="114"/>
      <c r="AA21" s="114"/>
      <c r="AB21" s="114"/>
      <c r="AC21" s="114"/>
    </row>
    <row r="22" spans="1:29" s="68" customFormat="1" ht="13.5" customHeight="1" x14ac:dyDescent="0.2">
      <c r="A22" s="82"/>
      <c r="B22" s="69" t="s">
        <v>28</v>
      </c>
      <c r="C22" s="67"/>
      <c r="D22" s="219">
        <v>214</v>
      </c>
      <c r="E22" s="229">
        <v>57</v>
      </c>
      <c r="F22" s="183">
        <v>37</v>
      </c>
      <c r="G22" s="183">
        <v>46</v>
      </c>
      <c r="H22" s="183">
        <v>52</v>
      </c>
      <c r="I22" s="183" t="s">
        <v>74</v>
      </c>
      <c r="J22" s="120" t="s">
        <v>74</v>
      </c>
      <c r="K22" s="229">
        <v>27</v>
      </c>
      <c r="L22" s="183">
        <v>17</v>
      </c>
      <c r="M22" s="183">
        <v>21</v>
      </c>
      <c r="N22" s="183">
        <v>24</v>
      </c>
      <c r="O22" s="183" t="s">
        <v>74</v>
      </c>
      <c r="P22" s="120" t="s">
        <v>74</v>
      </c>
      <c r="Q22" s="83"/>
      <c r="R22" s="94"/>
      <c r="S22" s="111"/>
      <c r="T22" s="61" t="str">
        <f t="shared" si="0"/>
        <v>Somerset</v>
      </c>
      <c r="U22" s="115" t="b">
        <f t="shared" si="1"/>
        <v>0</v>
      </c>
      <c r="W22" s="114"/>
      <c r="X22" s="114"/>
      <c r="Y22" s="114"/>
      <c r="Z22" s="114"/>
      <c r="AA22" s="114"/>
      <c r="AB22" s="114"/>
      <c r="AC22" s="114"/>
    </row>
    <row r="23" spans="1:29" s="68" customFormat="1" ht="13.5" customHeight="1" x14ac:dyDescent="0.2">
      <c r="A23" s="82"/>
      <c r="B23" s="69" t="s">
        <v>14</v>
      </c>
      <c r="C23" s="67"/>
      <c r="D23" s="219">
        <v>177</v>
      </c>
      <c r="E23" s="229">
        <v>30</v>
      </c>
      <c r="F23" s="183">
        <v>32</v>
      </c>
      <c r="G23" s="183">
        <v>20</v>
      </c>
      <c r="H23" s="183">
        <v>62</v>
      </c>
      <c r="I23" s="183">
        <v>21</v>
      </c>
      <c r="J23" s="120">
        <v>12</v>
      </c>
      <c r="K23" s="229">
        <v>17</v>
      </c>
      <c r="L23" s="183">
        <v>18</v>
      </c>
      <c r="M23" s="183">
        <v>11</v>
      </c>
      <c r="N23" s="183">
        <v>35</v>
      </c>
      <c r="O23" s="190">
        <v>12</v>
      </c>
      <c r="P23" s="151">
        <v>7</v>
      </c>
      <c r="Q23" s="83"/>
      <c r="R23" s="94"/>
      <c r="S23" s="111"/>
      <c r="T23" s="61" t="str">
        <f t="shared" si="0"/>
        <v>Southampton</v>
      </c>
      <c r="U23" s="115" t="b">
        <f t="shared" si="1"/>
        <v>0</v>
      </c>
      <c r="W23" s="114"/>
      <c r="X23" s="114"/>
      <c r="Y23" s="114"/>
      <c r="Z23" s="114"/>
      <c r="AA23" s="114"/>
      <c r="AB23" s="114"/>
      <c r="AC23" s="114"/>
    </row>
    <row r="24" spans="1:29" s="68" customFormat="1" ht="13.5" customHeight="1" x14ac:dyDescent="0.2">
      <c r="A24" s="82"/>
      <c r="B24" s="69" t="s">
        <v>7</v>
      </c>
      <c r="C24" s="67"/>
      <c r="D24" s="219">
        <v>483</v>
      </c>
      <c r="E24" s="229">
        <v>100</v>
      </c>
      <c r="F24" s="183">
        <v>113</v>
      </c>
      <c r="G24" s="183">
        <v>105</v>
      </c>
      <c r="H24" s="183">
        <v>120</v>
      </c>
      <c r="I24" s="183">
        <v>32</v>
      </c>
      <c r="J24" s="120">
        <v>13</v>
      </c>
      <c r="K24" s="229">
        <v>21</v>
      </c>
      <c r="L24" s="183">
        <v>23</v>
      </c>
      <c r="M24" s="183">
        <v>22</v>
      </c>
      <c r="N24" s="183">
        <v>25</v>
      </c>
      <c r="O24" s="183">
        <v>7</v>
      </c>
      <c r="P24" s="120">
        <v>3</v>
      </c>
      <c r="Q24" s="83"/>
      <c r="R24" s="94"/>
      <c r="S24" s="111"/>
      <c r="T24" s="61" t="str">
        <f t="shared" si="0"/>
        <v>Surrey</v>
      </c>
      <c r="U24" s="115" t="b">
        <f t="shared" si="1"/>
        <v>0</v>
      </c>
      <c r="W24" s="114"/>
      <c r="X24" s="114"/>
      <c r="Y24" s="114"/>
      <c r="Z24" s="114"/>
      <c r="AA24" s="114"/>
      <c r="AB24" s="114"/>
      <c r="AC24" s="114"/>
    </row>
    <row r="25" spans="1:29" s="68" customFormat="1" ht="13.5" customHeight="1" x14ac:dyDescent="0.2">
      <c r="A25" s="177"/>
      <c r="B25" s="69" t="s">
        <v>52</v>
      </c>
      <c r="C25" s="67"/>
      <c r="D25" s="219">
        <v>101</v>
      </c>
      <c r="E25" s="229">
        <v>36</v>
      </c>
      <c r="F25" s="183">
        <v>24</v>
      </c>
      <c r="G25" s="183">
        <v>20</v>
      </c>
      <c r="H25" s="183">
        <v>12</v>
      </c>
      <c r="I25" s="183">
        <v>4</v>
      </c>
      <c r="J25" s="120">
        <v>5</v>
      </c>
      <c r="K25" s="229">
        <v>36</v>
      </c>
      <c r="L25" s="183">
        <v>24</v>
      </c>
      <c r="M25" s="183">
        <v>20</v>
      </c>
      <c r="N25" s="183">
        <v>12</v>
      </c>
      <c r="O25" s="190">
        <v>4</v>
      </c>
      <c r="P25" s="151">
        <v>5</v>
      </c>
      <c r="Q25" s="83"/>
      <c r="R25" s="94"/>
      <c r="S25" s="111"/>
      <c r="T25" s="61" t="str">
        <f t="shared" si="0"/>
        <v>Swindon</v>
      </c>
      <c r="U25" s="115" t="b">
        <f t="shared" si="1"/>
        <v>0</v>
      </c>
      <c r="W25" s="114"/>
      <c r="X25" s="114"/>
      <c r="Y25" s="114"/>
      <c r="Z25" s="114"/>
      <c r="AA25" s="114"/>
      <c r="AB25" s="114"/>
      <c r="AC25" s="114"/>
    </row>
    <row r="26" spans="1:29" s="68" customFormat="1" ht="13.5" customHeight="1" x14ac:dyDescent="0.2">
      <c r="A26" s="82"/>
      <c r="B26" s="69" t="s">
        <v>15</v>
      </c>
      <c r="C26" s="67"/>
      <c r="D26" s="219">
        <v>76</v>
      </c>
      <c r="E26" s="229">
        <v>33</v>
      </c>
      <c r="F26" s="183">
        <v>6</v>
      </c>
      <c r="G26" s="183">
        <v>22</v>
      </c>
      <c r="H26" s="183">
        <v>12</v>
      </c>
      <c r="I26" s="183">
        <v>3</v>
      </c>
      <c r="J26" s="120">
        <v>0</v>
      </c>
      <c r="K26" s="229">
        <v>43</v>
      </c>
      <c r="L26" s="183">
        <v>8</v>
      </c>
      <c r="M26" s="183">
        <v>29</v>
      </c>
      <c r="N26" s="183">
        <v>16</v>
      </c>
      <c r="O26" s="183">
        <v>4</v>
      </c>
      <c r="P26" s="120">
        <v>0</v>
      </c>
      <c r="Q26" s="83"/>
      <c r="R26" s="94"/>
      <c r="S26" s="111"/>
      <c r="T26" s="61" t="str">
        <f t="shared" si="0"/>
        <v>West Berkshire</v>
      </c>
      <c r="U26" s="115" t="b">
        <f t="shared" si="1"/>
        <v>0</v>
      </c>
      <c r="W26" s="114"/>
      <c r="X26" s="114"/>
      <c r="Y26" s="114"/>
      <c r="Z26" s="114"/>
      <c r="AA26" s="114"/>
      <c r="AB26" s="114"/>
      <c r="AC26" s="114"/>
    </row>
    <row r="27" spans="1:29" s="68" customFormat="1" ht="13.5" customHeight="1" x14ac:dyDescent="0.2">
      <c r="A27" s="82"/>
      <c r="B27" s="69" t="s">
        <v>5</v>
      </c>
      <c r="C27" s="67"/>
      <c r="D27" s="219">
        <v>407</v>
      </c>
      <c r="E27" s="229">
        <v>84</v>
      </c>
      <c r="F27" s="183">
        <v>75</v>
      </c>
      <c r="G27" s="183">
        <v>106</v>
      </c>
      <c r="H27" s="183">
        <v>103</v>
      </c>
      <c r="I27" s="183">
        <v>27</v>
      </c>
      <c r="J27" s="120">
        <v>12</v>
      </c>
      <c r="K27" s="229">
        <v>21</v>
      </c>
      <c r="L27" s="183">
        <v>18</v>
      </c>
      <c r="M27" s="183">
        <v>26</v>
      </c>
      <c r="N27" s="183">
        <v>25</v>
      </c>
      <c r="O27" s="190">
        <v>7</v>
      </c>
      <c r="P27" s="151">
        <v>3</v>
      </c>
      <c r="Q27" s="83"/>
      <c r="R27" s="94"/>
      <c r="S27" s="111"/>
      <c r="T27" s="61" t="str">
        <f t="shared" si="0"/>
        <v>West Sussex</v>
      </c>
      <c r="U27" s="115" t="b">
        <f t="shared" si="1"/>
        <v>0</v>
      </c>
      <c r="W27" s="114"/>
      <c r="X27" s="114"/>
      <c r="Y27" s="114"/>
      <c r="Z27" s="114"/>
      <c r="AA27" s="114"/>
      <c r="AB27" s="114"/>
      <c r="AC27" s="114"/>
    </row>
    <row r="28" spans="1:29" s="68" customFormat="1" ht="13.5" customHeight="1" x14ac:dyDescent="0.2">
      <c r="A28" s="82"/>
      <c r="B28" s="69" t="s">
        <v>21</v>
      </c>
      <c r="C28" s="67"/>
      <c r="D28" s="220">
        <v>58</v>
      </c>
      <c r="E28" s="231">
        <v>34</v>
      </c>
      <c r="F28" s="184">
        <v>12</v>
      </c>
      <c r="G28" s="184">
        <v>6</v>
      </c>
      <c r="H28" s="184">
        <v>3</v>
      </c>
      <c r="I28" s="183" t="s">
        <v>74</v>
      </c>
      <c r="J28" s="120" t="s">
        <v>74</v>
      </c>
      <c r="K28" s="229">
        <v>59</v>
      </c>
      <c r="L28" s="183">
        <v>21</v>
      </c>
      <c r="M28" s="183">
        <v>10</v>
      </c>
      <c r="N28" s="183">
        <v>5</v>
      </c>
      <c r="O28" s="183" t="s">
        <v>74</v>
      </c>
      <c r="P28" s="120" t="s">
        <v>74</v>
      </c>
      <c r="Q28" s="83"/>
      <c r="R28" s="94"/>
      <c r="S28" s="111"/>
      <c r="T28" s="61" t="str">
        <f t="shared" si="0"/>
        <v>Windsor &amp; Maidenhead</v>
      </c>
      <c r="U28" s="115" t="b">
        <f t="shared" si="1"/>
        <v>0</v>
      </c>
      <c r="W28" s="114"/>
      <c r="X28" s="114"/>
      <c r="Y28" s="114"/>
      <c r="Z28" s="114"/>
      <c r="AA28" s="114"/>
      <c r="AB28" s="114"/>
      <c r="AC28" s="114"/>
    </row>
    <row r="29" spans="1:29" s="68" customFormat="1" ht="13.5" customHeight="1" x14ac:dyDescent="0.2">
      <c r="A29" s="82"/>
      <c r="B29" s="69" t="s">
        <v>16</v>
      </c>
      <c r="C29" s="67"/>
      <c r="D29" s="220">
        <v>61</v>
      </c>
      <c r="E29" s="231">
        <v>29</v>
      </c>
      <c r="F29" s="184">
        <v>12</v>
      </c>
      <c r="G29" s="184">
        <v>4</v>
      </c>
      <c r="H29" s="184">
        <v>9</v>
      </c>
      <c r="I29" s="183">
        <v>7</v>
      </c>
      <c r="J29" s="120">
        <v>0</v>
      </c>
      <c r="K29" s="229">
        <v>48</v>
      </c>
      <c r="L29" s="183">
        <v>20</v>
      </c>
      <c r="M29" s="183">
        <v>7</v>
      </c>
      <c r="N29" s="183">
        <v>15</v>
      </c>
      <c r="O29" s="190">
        <v>11</v>
      </c>
      <c r="P29" s="151">
        <v>0</v>
      </c>
      <c r="Q29" s="83"/>
      <c r="R29" s="94"/>
      <c r="S29" s="111"/>
      <c r="T29" s="61" t="str">
        <f t="shared" si="0"/>
        <v>Wokingham</v>
      </c>
      <c r="U29" s="115" t="b">
        <f t="shared" si="1"/>
        <v>0</v>
      </c>
      <c r="W29" s="114"/>
      <c r="X29" s="114"/>
      <c r="Y29" s="114"/>
      <c r="Z29" s="114"/>
      <c r="AA29" s="114"/>
      <c r="AB29" s="114"/>
      <c r="AC29" s="114"/>
    </row>
    <row r="30" spans="1:29" s="68" customFormat="1" ht="13.5" customHeight="1" x14ac:dyDescent="0.2">
      <c r="A30" s="82"/>
      <c r="B30" s="88" t="s">
        <v>23</v>
      </c>
      <c r="C30" s="67"/>
      <c r="D30" s="221">
        <v>4130</v>
      </c>
      <c r="E30" s="233">
        <v>1130</v>
      </c>
      <c r="F30" s="185">
        <v>820</v>
      </c>
      <c r="G30" s="185">
        <v>960</v>
      </c>
      <c r="H30" s="185">
        <v>840</v>
      </c>
      <c r="I30" s="185">
        <v>290</v>
      </c>
      <c r="J30" s="152">
        <v>80</v>
      </c>
      <c r="K30" s="229">
        <v>27</v>
      </c>
      <c r="L30" s="183">
        <v>20</v>
      </c>
      <c r="M30" s="183">
        <v>23</v>
      </c>
      <c r="N30" s="183">
        <v>20</v>
      </c>
      <c r="O30" s="183">
        <v>7</v>
      </c>
      <c r="P30" s="120">
        <v>2</v>
      </c>
      <c r="Q30" s="83"/>
      <c r="R30" s="94"/>
      <c r="S30" s="111"/>
      <c r="T30" s="61" t="str">
        <f t="shared" si="0"/>
        <v>South East</v>
      </c>
      <c r="U30" s="115" t="b">
        <f t="shared" si="1"/>
        <v>0</v>
      </c>
      <c r="W30" s="114"/>
      <c r="X30" s="114"/>
      <c r="Y30" s="114"/>
      <c r="Z30" s="114"/>
      <c r="AA30" s="114"/>
      <c r="AB30" s="114"/>
      <c r="AC30" s="114"/>
    </row>
    <row r="31" spans="1:29" s="68" customFormat="1" ht="13.5" customHeight="1" x14ac:dyDescent="0.2">
      <c r="A31" s="177"/>
      <c r="B31" s="193" t="s">
        <v>54</v>
      </c>
      <c r="C31" s="67"/>
      <c r="D31" s="222">
        <v>2650</v>
      </c>
      <c r="E31" s="235">
        <v>700</v>
      </c>
      <c r="F31" s="194">
        <v>560</v>
      </c>
      <c r="G31" s="194">
        <v>520</v>
      </c>
      <c r="H31" s="194">
        <v>600</v>
      </c>
      <c r="I31" s="194">
        <v>230</v>
      </c>
      <c r="J31" s="196">
        <v>50</v>
      </c>
      <c r="K31" s="229">
        <v>26</v>
      </c>
      <c r="L31" s="183">
        <v>21</v>
      </c>
      <c r="M31" s="183">
        <v>19</v>
      </c>
      <c r="N31" s="183">
        <v>22</v>
      </c>
      <c r="O31" s="190">
        <v>9</v>
      </c>
      <c r="P31" s="151">
        <v>2</v>
      </c>
      <c r="Q31" s="83"/>
      <c r="R31" s="94"/>
      <c r="S31" s="111"/>
      <c r="T31" s="178" t="str">
        <f t="shared" si="0"/>
        <v>South West</v>
      </c>
      <c r="U31" s="115" t="b">
        <f t="shared" si="1"/>
        <v>0</v>
      </c>
      <c r="W31" s="114"/>
      <c r="X31" s="114"/>
      <c r="Y31" s="114"/>
      <c r="Z31" s="114"/>
      <c r="AA31" s="114"/>
      <c r="AB31" s="114"/>
      <c r="AC31" s="114"/>
    </row>
    <row r="32" spans="1:29" s="65" customFormat="1" ht="15" customHeight="1" x14ac:dyDescent="0.2">
      <c r="A32" s="79"/>
      <c r="B32" s="147" t="s">
        <v>42</v>
      </c>
      <c r="C32" s="58"/>
      <c r="D32" s="223">
        <v>28530</v>
      </c>
      <c r="E32" s="237">
        <v>7820</v>
      </c>
      <c r="F32" s="148">
        <v>5670</v>
      </c>
      <c r="G32" s="148">
        <v>6090</v>
      </c>
      <c r="H32" s="148">
        <v>6270</v>
      </c>
      <c r="I32" s="186">
        <v>2030</v>
      </c>
      <c r="J32" s="153">
        <v>650</v>
      </c>
      <c r="K32" s="229">
        <v>27</v>
      </c>
      <c r="L32" s="183">
        <v>20</v>
      </c>
      <c r="M32" s="183">
        <v>21</v>
      </c>
      <c r="N32" s="183">
        <v>22</v>
      </c>
      <c r="O32" s="183">
        <v>7</v>
      </c>
      <c r="P32" s="120">
        <v>2</v>
      </c>
      <c r="Q32" s="78"/>
      <c r="R32" s="92"/>
      <c r="S32" s="105"/>
      <c r="W32" s="114"/>
      <c r="X32" s="114"/>
      <c r="Y32" s="114"/>
      <c r="Z32" s="114"/>
      <c r="AA32" s="114"/>
      <c r="AB32" s="114"/>
      <c r="AC32" s="114"/>
    </row>
    <row r="33" spans="1:29" s="65" customFormat="1" ht="21" customHeight="1" x14ac:dyDescent="0.2">
      <c r="A33" s="79"/>
      <c r="B33" s="366" t="s">
        <v>126</v>
      </c>
      <c r="C33" s="366"/>
      <c r="D33" s="366"/>
      <c r="E33" s="366"/>
      <c r="F33" s="366"/>
      <c r="G33" s="366"/>
      <c r="H33" s="366"/>
      <c r="I33" s="366"/>
      <c r="J33" s="256"/>
      <c r="K33" s="102"/>
      <c r="L33" s="102"/>
      <c r="M33" s="102"/>
      <c r="N33" s="102"/>
      <c r="O33" s="102"/>
      <c r="P33" s="102"/>
      <c r="Q33" s="78"/>
      <c r="R33" s="92"/>
      <c r="S33" s="105"/>
      <c r="W33" s="114"/>
      <c r="X33" s="114"/>
      <c r="Y33" s="114"/>
      <c r="Z33" s="114"/>
      <c r="AA33" s="114"/>
      <c r="AB33" s="114"/>
      <c r="AC33" s="114"/>
    </row>
    <row r="34" spans="1:29" s="65" customFormat="1" ht="7.5" customHeight="1" x14ac:dyDescent="0.2">
      <c r="A34" s="79"/>
      <c r="B34" s="44"/>
      <c r="C34" s="44"/>
      <c r="D34" s="43"/>
      <c r="E34" s="43"/>
      <c r="F34" s="43"/>
      <c r="G34" s="43"/>
      <c r="H34" s="43"/>
      <c r="I34" s="43"/>
      <c r="J34" s="43"/>
      <c r="K34" s="43"/>
      <c r="L34" s="45"/>
      <c r="M34" s="45"/>
      <c r="N34" s="45"/>
      <c r="O34" s="45"/>
      <c r="P34" s="45"/>
      <c r="Q34" s="78"/>
      <c r="R34" s="92"/>
      <c r="S34" s="105"/>
      <c r="W34" s="114"/>
      <c r="X34" s="114"/>
      <c r="Y34" s="114"/>
      <c r="Z34" s="114"/>
      <c r="AA34" s="114"/>
      <c r="AB34" s="114"/>
      <c r="AC34" s="114"/>
    </row>
    <row r="35" spans="1:29" s="65" customFormat="1" ht="15" customHeight="1" x14ac:dyDescent="0.2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1"/>
      <c r="R35" s="92"/>
      <c r="S35" s="105"/>
      <c r="W35" s="114"/>
      <c r="X35" s="114"/>
      <c r="Y35" s="114"/>
      <c r="Z35" s="114"/>
      <c r="AA35" s="114"/>
      <c r="AB35" s="114"/>
      <c r="AC35" s="114"/>
    </row>
    <row r="36" spans="1:29" s="65" customFormat="1" ht="11.25" customHeight="1" x14ac:dyDescent="0.2">
      <c r="A36" s="362"/>
      <c r="B36" s="363"/>
      <c r="C36" s="363"/>
      <c r="D36" s="363"/>
      <c r="E36" s="363"/>
      <c r="F36" s="363"/>
      <c r="G36" s="363"/>
      <c r="H36" s="363"/>
      <c r="I36" s="363"/>
      <c r="J36" s="370"/>
      <c r="K36" s="363"/>
      <c r="L36" s="363"/>
      <c r="M36" s="363"/>
      <c r="N36" s="363"/>
      <c r="O36" s="363"/>
      <c r="P36" s="370"/>
      <c r="Q36" s="364"/>
      <c r="R36" s="92"/>
      <c r="S36" s="105"/>
      <c r="U36" s="110"/>
      <c r="W36" s="114"/>
      <c r="X36" s="114"/>
      <c r="Y36" s="114"/>
      <c r="Z36" s="114"/>
      <c r="AA36" s="114"/>
      <c r="AB36" s="114"/>
      <c r="AC36" s="114"/>
    </row>
    <row r="37" spans="1:29" s="65" customFormat="1" ht="13.5" customHeigh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  <c r="R37" s="92"/>
      <c r="S37" s="159"/>
      <c r="T37" s="112"/>
      <c r="U37" s="112"/>
      <c r="V37" s="112"/>
      <c r="W37" s="114"/>
      <c r="X37" s="114"/>
      <c r="Y37" s="114"/>
      <c r="Z37" s="114"/>
      <c r="AA37" s="114"/>
      <c r="AB37" s="114"/>
      <c r="AC37" s="114"/>
    </row>
    <row r="38" spans="1:29" s="65" customFormat="1" ht="15" customHeight="1" x14ac:dyDescent="0.25">
      <c r="A38" s="77"/>
      <c r="B38" s="144" t="s">
        <v>109</v>
      </c>
      <c r="C38" s="60"/>
      <c r="D38" s="60"/>
      <c r="E38" s="60"/>
      <c r="F38" s="60"/>
      <c r="G38" s="60"/>
      <c r="H38" s="60"/>
      <c r="I38" s="60"/>
      <c r="J38" s="60"/>
      <c r="K38" s="38"/>
      <c r="L38" s="38"/>
      <c r="M38" s="38"/>
      <c r="N38" s="38"/>
      <c r="O38" s="38"/>
      <c r="P38" s="38"/>
      <c r="Q38" s="78"/>
      <c r="R38" s="92"/>
      <c r="S38" s="105"/>
      <c r="T38" s="112"/>
      <c r="U38" s="112"/>
      <c r="V38" s="112"/>
      <c r="W38" s="114"/>
      <c r="X38" s="114"/>
    </row>
    <row r="39" spans="1:29" s="65" customFormat="1" ht="18" customHeight="1" x14ac:dyDescent="0.2">
      <c r="A39" s="79"/>
      <c r="B39" s="174"/>
      <c r="C39" s="60"/>
      <c r="D39" s="60"/>
      <c r="E39" s="60"/>
      <c r="F39" s="60"/>
      <c r="G39" s="60"/>
      <c r="H39" s="60"/>
      <c r="I39" s="60"/>
      <c r="J39" s="60"/>
      <c r="K39" s="38"/>
      <c r="L39" s="38"/>
      <c r="M39" s="38"/>
      <c r="N39" s="38"/>
      <c r="O39" s="38"/>
      <c r="P39" s="38"/>
      <c r="Q39" s="78"/>
      <c r="R39" s="92"/>
      <c r="S39" s="105"/>
      <c r="T39" s="112"/>
      <c r="U39" s="112"/>
      <c r="V39" s="112"/>
      <c r="W39" s="114"/>
      <c r="X39" s="114"/>
    </row>
    <row r="40" spans="1:29" s="65" customFormat="1" ht="21" customHeight="1" x14ac:dyDescent="0.2">
      <c r="A40" s="79"/>
      <c r="B40" s="67"/>
      <c r="C40" s="67"/>
      <c r="D40" s="365" t="str">
        <f>K8</f>
        <v>Less than 2 Years</v>
      </c>
      <c r="E40" s="365"/>
      <c r="F40" s="365" t="str">
        <f>L8</f>
        <v>2 - 5 Years</v>
      </c>
      <c r="G40" s="365"/>
      <c r="H40" s="365" t="str">
        <f>M8</f>
        <v>5 - 10 Years</v>
      </c>
      <c r="I40" s="365"/>
      <c r="J40" s="365" t="str">
        <f>N8</f>
        <v>10 - 20 Years</v>
      </c>
      <c r="K40" s="365"/>
      <c r="L40" s="365" t="str">
        <f>O8</f>
        <v>20 - 30 Years</v>
      </c>
      <c r="M40" s="365"/>
      <c r="N40" s="365" t="str">
        <f>P8</f>
        <v>30 Years or more</v>
      </c>
      <c r="O40" s="365"/>
      <c r="P40" s="55"/>
      <c r="Q40" s="78"/>
      <c r="R40" s="92"/>
      <c r="S40" s="105"/>
      <c r="T40" s="112"/>
      <c r="U40" s="112"/>
      <c r="V40" s="112"/>
      <c r="W40" s="114"/>
      <c r="X40" s="114"/>
    </row>
    <row r="41" spans="1:29" s="63" customFormat="1" ht="13.5" customHeight="1" x14ac:dyDescent="0.2">
      <c r="A41" s="80"/>
      <c r="B41" s="69" t="s">
        <v>0</v>
      </c>
      <c r="C41" s="67"/>
      <c r="D41" s="244"/>
      <c r="E41" s="245"/>
      <c r="F41" s="244"/>
      <c r="G41" s="245"/>
      <c r="H41" s="244"/>
      <c r="I41" s="245"/>
      <c r="J41" s="244"/>
      <c r="K41" s="245"/>
      <c r="L41" s="244"/>
      <c r="M41" s="245"/>
      <c r="N41" s="244"/>
      <c r="O41" s="245"/>
      <c r="P41" s="55"/>
      <c r="Q41" s="81"/>
      <c r="R41" s="93"/>
      <c r="S41" s="108"/>
      <c r="T41" s="49" t="str">
        <f t="shared" ref="T41:T62" si="2">B41</f>
        <v>Bracknell Forest</v>
      </c>
      <c r="U41" s="50" t="b">
        <f t="shared" ref="U41:U62" si="3">IF($T41=$U$74,K9)</f>
        <v>0</v>
      </c>
      <c r="V41" s="50" t="b">
        <f t="shared" ref="V41:V62" si="4">IF($T41=$U$74,L9)</f>
        <v>0</v>
      </c>
      <c r="W41" s="50" t="b">
        <f t="shared" ref="W41:W62" si="5">IF($T41=$U$74,M9)</f>
        <v>0</v>
      </c>
      <c r="X41" s="50" t="b">
        <f t="shared" ref="X41:X62" si="6">IF($T41=$U$74,N9)</f>
        <v>0</v>
      </c>
      <c r="Y41" s="50" t="b">
        <f t="shared" ref="Y41:Y62" si="7">IF($T41=$U$74,O9)</f>
        <v>0</v>
      </c>
      <c r="Z41" s="50" t="b">
        <f t="shared" ref="Z41:Z62" si="8">IF($T41=$U$74,P9)</f>
        <v>0</v>
      </c>
      <c r="AA41" s="65"/>
      <c r="AB41" s="65"/>
      <c r="AC41" s="65"/>
    </row>
    <row r="42" spans="1:29" ht="13.5" customHeight="1" x14ac:dyDescent="0.2">
      <c r="A42" s="79"/>
      <c r="B42" s="69" t="s">
        <v>22</v>
      </c>
      <c r="C42" s="67"/>
      <c r="D42" s="244"/>
      <c r="E42" s="245"/>
      <c r="F42" s="244"/>
      <c r="G42" s="245"/>
      <c r="H42" s="244"/>
      <c r="I42" s="245"/>
      <c r="J42" s="244"/>
      <c r="K42" s="245"/>
      <c r="L42" s="244"/>
      <c r="M42" s="245"/>
      <c r="N42" s="244"/>
      <c r="O42" s="245"/>
      <c r="P42" s="260"/>
      <c r="Q42" s="78"/>
      <c r="R42" s="92"/>
      <c r="S42" s="105"/>
      <c r="T42" s="49" t="str">
        <f t="shared" si="2"/>
        <v>Brighton &amp; Hove</v>
      </c>
      <c r="U42" s="50" t="b">
        <f t="shared" si="3"/>
        <v>0</v>
      </c>
      <c r="V42" s="50" t="b">
        <f t="shared" si="4"/>
        <v>0</v>
      </c>
      <c r="W42" s="50" t="b">
        <f t="shared" si="5"/>
        <v>0</v>
      </c>
      <c r="X42" s="50" t="b">
        <f t="shared" si="6"/>
        <v>0</v>
      </c>
      <c r="Y42" s="50" t="b">
        <f t="shared" si="7"/>
        <v>0</v>
      </c>
      <c r="Z42" s="50" t="b">
        <f t="shared" si="8"/>
        <v>0</v>
      </c>
    </row>
    <row r="43" spans="1:29" ht="13.5" customHeight="1" x14ac:dyDescent="0.2">
      <c r="A43" s="79"/>
      <c r="B43" s="69" t="s">
        <v>8</v>
      </c>
      <c r="C43" s="67"/>
      <c r="D43" s="244"/>
      <c r="E43" s="245"/>
      <c r="F43" s="244"/>
      <c r="G43" s="245"/>
      <c r="H43" s="244"/>
      <c r="I43" s="245"/>
      <c r="J43" s="244"/>
      <c r="K43" s="245"/>
      <c r="L43" s="244"/>
      <c r="M43" s="245"/>
      <c r="N43" s="244"/>
      <c r="O43" s="245"/>
      <c r="P43" s="260"/>
      <c r="Q43" s="78"/>
      <c r="R43" s="92"/>
      <c r="S43" s="105"/>
      <c r="T43" s="49" t="str">
        <f t="shared" si="2"/>
        <v>Buckinghamshire</v>
      </c>
      <c r="U43" s="50" t="b">
        <f t="shared" si="3"/>
        <v>0</v>
      </c>
      <c r="V43" s="50" t="b">
        <f t="shared" si="4"/>
        <v>0</v>
      </c>
      <c r="W43" s="50" t="b">
        <f t="shared" si="5"/>
        <v>0</v>
      </c>
      <c r="X43" s="50" t="b">
        <f t="shared" si="6"/>
        <v>0</v>
      </c>
      <c r="Y43" s="50" t="b">
        <f t="shared" si="7"/>
        <v>0</v>
      </c>
      <c r="Z43" s="50" t="b">
        <f t="shared" si="8"/>
        <v>0</v>
      </c>
    </row>
    <row r="44" spans="1:29" ht="13.5" customHeight="1" x14ac:dyDescent="0.2">
      <c r="A44" s="79"/>
      <c r="B44" s="69" t="s">
        <v>4</v>
      </c>
      <c r="C44" s="67"/>
      <c r="D44" s="244"/>
      <c r="E44" s="245"/>
      <c r="F44" s="244"/>
      <c r="G44" s="245"/>
      <c r="H44" s="244"/>
      <c r="I44" s="245"/>
      <c r="J44" s="244"/>
      <c r="K44" s="245"/>
      <c r="L44" s="244"/>
      <c r="M44" s="245"/>
      <c r="N44" s="244"/>
      <c r="O44" s="245"/>
      <c r="P44" s="260"/>
      <c r="Q44" s="78"/>
      <c r="R44" s="92"/>
      <c r="S44" s="105"/>
      <c r="T44" s="49" t="str">
        <f t="shared" si="2"/>
        <v>East Sussex</v>
      </c>
      <c r="U44" s="50" t="b">
        <f t="shared" si="3"/>
        <v>0</v>
      </c>
      <c r="V44" s="50" t="b">
        <f t="shared" si="4"/>
        <v>0</v>
      </c>
      <c r="W44" s="50" t="b">
        <f t="shared" si="5"/>
        <v>0</v>
      </c>
      <c r="X44" s="50" t="b">
        <f t="shared" si="6"/>
        <v>0</v>
      </c>
      <c r="Y44" s="50" t="b">
        <f t="shared" si="7"/>
        <v>0</v>
      </c>
      <c r="Z44" s="50" t="b">
        <f t="shared" si="8"/>
        <v>0</v>
      </c>
    </row>
    <row r="45" spans="1:29" ht="13.5" customHeight="1" x14ac:dyDescent="0.2">
      <c r="A45" s="79"/>
      <c r="B45" s="69" t="s">
        <v>6</v>
      </c>
      <c r="C45" s="67"/>
      <c r="D45" s="244"/>
      <c r="E45" s="245"/>
      <c r="F45" s="244"/>
      <c r="G45" s="245"/>
      <c r="H45" s="244"/>
      <c r="I45" s="245"/>
      <c r="J45" s="244"/>
      <c r="K45" s="245"/>
      <c r="L45" s="244"/>
      <c r="M45" s="245"/>
      <c r="N45" s="244"/>
      <c r="O45" s="245"/>
      <c r="P45" s="260"/>
      <c r="Q45" s="78"/>
      <c r="R45" s="92"/>
      <c r="S45" s="105"/>
      <c r="T45" s="49" t="str">
        <f t="shared" si="2"/>
        <v>Hampshire</v>
      </c>
      <c r="U45" s="50" t="b">
        <f t="shared" si="3"/>
        <v>0</v>
      </c>
      <c r="V45" s="50" t="b">
        <f t="shared" si="4"/>
        <v>0</v>
      </c>
      <c r="W45" s="50" t="b">
        <f t="shared" si="5"/>
        <v>0</v>
      </c>
      <c r="X45" s="50" t="b">
        <f t="shared" si="6"/>
        <v>0</v>
      </c>
      <c r="Y45" s="50" t="b">
        <f t="shared" si="7"/>
        <v>0</v>
      </c>
      <c r="Z45" s="50" t="b">
        <f t="shared" si="8"/>
        <v>0</v>
      </c>
    </row>
    <row r="46" spans="1:29" ht="13.5" customHeight="1" x14ac:dyDescent="0.2">
      <c r="A46" s="79"/>
      <c r="B46" s="69" t="s">
        <v>1</v>
      </c>
      <c r="C46" s="67"/>
      <c r="D46" s="244"/>
      <c r="E46" s="245"/>
      <c r="F46" s="244"/>
      <c r="G46" s="245"/>
      <c r="H46" s="244"/>
      <c r="I46" s="245"/>
      <c r="J46" s="244"/>
      <c r="K46" s="245"/>
      <c r="L46" s="244"/>
      <c r="M46" s="245"/>
      <c r="N46" s="244"/>
      <c r="O46" s="245"/>
      <c r="P46" s="241"/>
      <c r="Q46" s="78"/>
      <c r="R46" s="92"/>
      <c r="S46" s="105"/>
      <c r="T46" s="49" t="str">
        <f t="shared" si="2"/>
        <v>Isle of Wight</v>
      </c>
      <c r="U46" s="50" t="b">
        <f t="shared" si="3"/>
        <v>0</v>
      </c>
      <c r="V46" s="50" t="b">
        <f t="shared" si="4"/>
        <v>0</v>
      </c>
      <c r="W46" s="50" t="b">
        <f t="shared" si="5"/>
        <v>0</v>
      </c>
      <c r="X46" s="50" t="b">
        <f t="shared" si="6"/>
        <v>0</v>
      </c>
      <c r="Y46" s="50" t="b">
        <f t="shared" si="7"/>
        <v>0</v>
      </c>
      <c r="Z46" s="50" t="b">
        <f t="shared" si="8"/>
        <v>0</v>
      </c>
    </row>
    <row r="47" spans="1:29" ht="13.5" customHeight="1" x14ac:dyDescent="0.2">
      <c r="A47" s="79"/>
      <c r="B47" s="69" t="s">
        <v>9</v>
      </c>
      <c r="C47" s="67"/>
      <c r="D47" s="244"/>
      <c r="E47" s="245"/>
      <c r="F47" s="244"/>
      <c r="G47" s="245"/>
      <c r="H47" s="244"/>
      <c r="I47" s="245"/>
      <c r="J47" s="244"/>
      <c r="K47" s="245"/>
      <c r="L47" s="244"/>
      <c r="M47" s="245"/>
      <c r="N47" s="244"/>
      <c r="O47" s="245"/>
      <c r="P47" s="241"/>
      <c r="Q47" s="78"/>
      <c r="R47" s="92"/>
      <c r="S47" s="105"/>
      <c r="T47" s="49" t="str">
        <f t="shared" si="2"/>
        <v>Kent</v>
      </c>
      <c r="U47" s="50" t="b">
        <f t="shared" si="3"/>
        <v>0</v>
      </c>
      <c r="V47" s="50" t="b">
        <f t="shared" si="4"/>
        <v>0</v>
      </c>
      <c r="W47" s="50" t="b">
        <f t="shared" si="5"/>
        <v>0</v>
      </c>
      <c r="X47" s="50" t="b">
        <f t="shared" si="6"/>
        <v>0</v>
      </c>
      <c r="Y47" s="50" t="b">
        <f t="shared" si="7"/>
        <v>0</v>
      </c>
      <c r="Z47" s="50" t="b">
        <f t="shared" si="8"/>
        <v>0</v>
      </c>
    </row>
    <row r="48" spans="1:29" s="65" customFormat="1" ht="13.5" customHeight="1" x14ac:dyDescent="0.2">
      <c r="A48" s="79"/>
      <c r="B48" s="69" t="s">
        <v>2</v>
      </c>
      <c r="C48" s="67"/>
      <c r="D48" s="244"/>
      <c r="E48" s="245"/>
      <c r="F48" s="244"/>
      <c r="G48" s="245"/>
      <c r="H48" s="244"/>
      <c r="I48" s="245"/>
      <c r="J48" s="244"/>
      <c r="K48" s="245"/>
      <c r="L48" s="244"/>
      <c r="M48" s="245"/>
      <c r="N48" s="244"/>
      <c r="O48" s="245"/>
      <c r="P48" s="239"/>
      <c r="Q48" s="78"/>
      <c r="R48" s="92"/>
      <c r="S48" s="105"/>
      <c r="T48" s="49" t="str">
        <f t="shared" si="2"/>
        <v>Medway</v>
      </c>
      <c r="U48" s="50" t="b">
        <f t="shared" si="3"/>
        <v>0</v>
      </c>
      <c r="V48" s="50" t="b">
        <f t="shared" si="4"/>
        <v>0</v>
      </c>
      <c r="W48" s="50" t="b">
        <f t="shared" si="5"/>
        <v>0</v>
      </c>
      <c r="X48" s="50" t="b">
        <f t="shared" si="6"/>
        <v>0</v>
      </c>
      <c r="Y48" s="50" t="b">
        <f t="shared" si="7"/>
        <v>0</v>
      </c>
      <c r="Z48" s="50" t="b">
        <f t="shared" si="8"/>
        <v>0</v>
      </c>
    </row>
    <row r="49" spans="1:26" s="65" customFormat="1" ht="13.5" customHeight="1" x14ac:dyDescent="0.2">
      <c r="A49" s="79"/>
      <c r="B49" s="69" t="s">
        <v>10</v>
      </c>
      <c r="C49" s="67"/>
      <c r="D49" s="244"/>
      <c r="E49" s="245"/>
      <c r="F49" s="244"/>
      <c r="G49" s="245"/>
      <c r="H49" s="244"/>
      <c r="I49" s="245"/>
      <c r="J49" s="244"/>
      <c r="K49" s="245"/>
      <c r="L49" s="244"/>
      <c r="M49" s="245"/>
      <c r="N49" s="244"/>
      <c r="O49" s="245"/>
      <c r="P49" s="239"/>
      <c r="Q49" s="78"/>
      <c r="R49" s="92"/>
      <c r="S49" s="105"/>
      <c r="T49" s="49" t="str">
        <f t="shared" si="2"/>
        <v>Milton Keynes</v>
      </c>
      <c r="U49" s="50" t="b">
        <f t="shared" si="3"/>
        <v>0</v>
      </c>
      <c r="V49" s="50" t="b">
        <f t="shared" si="4"/>
        <v>0</v>
      </c>
      <c r="W49" s="50" t="b">
        <f t="shared" si="5"/>
        <v>0</v>
      </c>
      <c r="X49" s="50" t="b">
        <f t="shared" si="6"/>
        <v>0</v>
      </c>
      <c r="Y49" s="50" t="b">
        <f t="shared" si="7"/>
        <v>0</v>
      </c>
      <c r="Z49" s="50" t="b">
        <f t="shared" si="8"/>
        <v>0</v>
      </c>
    </row>
    <row r="50" spans="1:26" s="65" customFormat="1" ht="13.5" customHeight="1" x14ac:dyDescent="0.2">
      <c r="A50" s="79"/>
      <c r="B50" s="69" t="s">
        <v>11</v>
      </c>
      <c r="C50" s="67"/>
      <c r="D50" s="244"/>
      <c r="E50" s="245"/>
      <c r="F50" s="244"/>
      <c r="G50" s="245"/>
      <c r="H50" s="244"/>
      <c r="I50" s="245"/>
      <c r="J50" s="244"/>
      <c r="K50" s="245"/>
      <c r="L50" s="244"/>
      <c r="M50" s="245"/>
      <c r="N50" s="244"/>
      <c r="O50" s="245"/>
      <c r="P50" s="239"/>
      <c r="Q50" s="78"/>
      <c r="R50" s="92"/>
      <c r="S50" s="105"/>
      <c r="T50" s="49" t="str">
        <f t="shared" si="2"/>
        <v>Oxfordshire</v>
      </c>
      <c r="U50" s="50" t="b">
        <f t="shared" si="3"/>
        <v>0</v>
      </c>
      <c r="V50" s="50" t="b">
        <f t="shared" si="4"/>
        <v>0</v>
      </c>
      <c r="W50" s="50" t="b">
        <f t="shared" si="5"/>
        <v>0</v>
      </c>
      <c r="X50" s="50" t="b">
        <f t="shared" si="6"/>
        <v>0</v>
      </c>
      <c r="Y50" s="50" t="b">
        <f t="shared" si="7"/>
        <v>0</v>
      </c>
      <c r="Z50" s="50" t="b">
        <f t="shared" si="8"/>
        <v>0</v>
      </c>
    </row>
    <row r="51" spans="1:26" s="65" customFormat="1" ht="13.5" customHeight="1" x14ac:dyDescent="0.2">
      <c r="A51" s="79"/>
      <c r="B51" s="69" t="s">
        <v>12</v>
      </c>
      <c r="C51" s="67"/>
      <c r="D51" s="244"/>
      <c r="E51" s="245"/>
      <c r="F51" s="244"/>
      <c r="G51" s="245"/>
      <c r="H51" s="244"/>
      <c r="I51" s="245"/>
      <c r="J51" s="244"/>
      <c r="K51" s="245"/>
      <c r="L51" s="244"/>
      <c r="M51" s="245"/>
      <c r="N51" s="244"/>
      <c r="O51" s="245"/>
      <c r="P51" s="239"/>
      <c r="Q51" s="78"/>
      <c r="R51" s="92"/>
      <c r="S51" s="105"/>
      <c r="T51" s="49" t="str">
        <f t="shared" si="2"/>
        <v>Portsmouth</v>
      </c>
      <c r="U51" s="50" t="b">
        <f t="shared" si="3"/>
        <v>0</v>
      </c>
      <c r="V51" s="50" t="b">
        <f t="shared" si="4"/>
        <v>0</v>
      </c>
      <c r="W51" s="50" t="b">
        <f t="shared" si="5"/>
        <v>0</v>
      </c>
      <c r="X51" s="50" t="b">
        <f t="shared" si="6"/>
        <v>0</v>
      </c>
      <c r="Y51" s="50" t="b">
        <f t="shared" si="7"/>
        <v>0</v>
      </c>
      <c r="Z51" s="50" t="b">
        <f t="shared" si="8"/>
        <v>0</v>
      </c>
    </row>
    <row r="52" spans="1:26" s="65" customFormat="1" ht="13.5" customHeight="1" x14ac:dyDescent="0.2">
      <c r="A52" s="79"/>
      <c r="B52" s="69" t="s">
        <v>3</v>
      </c>
      <c r="C52" s="67"/>
      <c r="D52" s="244"/>
      <c r="E52" s="245"/>
      <c r="F52" s="244"/>
      <c r="G52" s="245"/>
      <c r="H52" s="244"/>
      <c r="I52" s="245"/>
      <c r="J52" s="244"/>
      <c r="K52" s="245"/>
      <c r="L52" s="244"/>
      <c r="M52" s="245"/>
      <c r="N52" s="244"/>
      <c r="O52" s="245"/>
      <c r="P52" s="239"/>
      <c r="Q52" s="78"/>
      <c r="R52" s="92"/>
      <c r="S52" s="105"/>
      <c r="T52" s="49" t="str">
        <f t="shared" si="2"/>
        <v>Reading</v>
      </c>
      <c r="U52" s="50" t="b">
        <f t="shared" si="3"/>
        <v>0</v>
      </c>
      <c r="V52" s="50" t="b">
        <f t="shared" si="4"/>
        <v>0</v>
      </c>
      <c r="W52" s="50" t="b">
        <f t="shared" si="5"/>
        <v>0</v>
      </c>
      <c r="X52" s="50" t="b">
        <f t="shared" si="6"/>
        <v>0</v>
      </c>
      <c r="Y52" s="50" t="b">
        <f t="shared" si="7"/>
        <v>0</v>
      </c>
      <c r="Z52" s="50" t="b">
        <f t="shared" si="8"/>
        <v>0</v>
      </c>
    </row>
    <row r="53" spans="1:26" s="65" customFormat="1" ht="13.5" customHeight="1" x14ac:dyDescent="0.2">
      <c r="A53" s="79"/>
      <c r="B53" s="69" t="s">
        <v>13</v>
      </c>
      <c r="C53" s="67"/>
      <c r="D53" s="244"/>
      <c r="E53" s="245"/>
      <c r="F53" s="244"/>
      <c r="G53" s="245"/>
      <c r="H53" s="244"/>
      <c r="I53" s="245"/>
      <c r="J53" s="244"/>
      <c r="K53" s="245"/>
      <c r="L53" s="244"/>
      <c r="M53" s="245"/>
      <c r="N53" s="244"/>
      <c r="O53" s="245"/>
      <c r="P53" s="239"/>
      <c r="Q53" s="78"/>
      <c r="R53" s="92"/>
      <c r="S53" s="105"/>
      <c r="T53" s="49" t="str">
        <f t="shared" si="2"/>
        <v>Slough</v>
      </c>
      <c r="U53" s="50" t="b">
        <f t="shared" si="3"/>
        <v>0</v>
      </c>
      <c r="V53" s="50" t="b">
        <f t="shared" si="4"/>
        <v>0</v>
      </c>
      <c r="W53" s="50" t="b">
        <f t="shared" si="5"/>
        <v>0</v>
      </c>
      <c r="X53" s="50" t="b">
        <f t="shared" si="6"/>
        <v>0</v>
      </c>
      <c r="Y53" s="50" t="b">
        <f t="shared" si="7"/>
        <v>0</v>
      </c>
      <c r="Z53" s="50" t="b">
        <f t="shared" si="8"/>
        <v>0</v>
      </c>
    </row>
    <row r="54" spans="1:26" s="65" customFormat="1" ht="13.5" customHeight="1" x14ac:dyDescent="0.2">
      <c r="A54" s="79"/>
      <c r="B54" s="69" t="s">
        <v>28</v>
      </c>
      <c r="C54" s="67"/>
      <c r="D54" s="244"/>
      <c r="E54" s="245"/>
      <c r="F54" s="244"/>
      <c r="G54" s="245"/>
      <c r="H54" s="244"/>
      <c r="I54" s="245"/>
      <c r="J54" s="244"/>
      <c r="K54" s="245"/>
      <c r="L54" s="244"/>
      <c r="M54" s="245"/>
      <c r="N54" s="244"/>
      <c r="O54" s="245"/>
      <c r="P54" s="239"/>
      <c r="Q54" s="78"/>
      <c r="R54" s="92"/>
      <c r="S54" s="105"/>
      <c r="T54" s="49" t="str">
        <f t="shared" si="2"/>
        <v>Somerset</v>
      </c>
      <c r="U54" s="50" t="b">
        <f t="shared" si="3"/>
        <v>0</v>
      </c>
      <c r="V54" s="50" t="b">
        <f t="shared" si="4"/>
        <v>0</v>
      </c>
      <c r="W54" s="50" t="b">
        <f t="shared" si="5"/>
        <v>0</v>
      </c>
      <c r="X54" s="50" t="b">
        <f t="shared" si="6"/>
        <v>0</v>
      </c>
      <c r="Y54" s="50" t="b">
        <f t="shared" si="7"/>
        <v>0</v>
      </c>
      <c r="Z54" s="50" t="b">
        <f t="shared" si="8"/>
        <v>0</v>
      </c>
    </row>
    <row r="55" spans="1:26" s="65" customFormat="1" ht="13.5" customHeight="1" x14ac:dyDescent="0.2">
      <c r="A55" s="79"/>
      <c r="B55" s="69" t="s">
        <v>14</v>
      </c>
      <c r="C55" s="67"/>
      <c r="D55" s="244"/>
      <c r="E55" s="245"/>
      <c r="F55" s="244"/>
      <c r="G55" s="245"/>
      <c r="H55" s="244"/>
      <c r="I55" s="245"/>
      <c r="J55" s="244"/>
      <c r="K55" s="245"/>
      <c r="L55" s="244"/>
      <c r="M55" s="245"/>
      <c r="N55" s="244"/>
      <c r="O55" s="245"/>
      <c r="P55" s="239"/>
      <c r="Q55" s="78"/>
      <c r="R55" s="92"/>
      <c r="S55" s="105"/>
      <c r="T55" s="49" t="str">
        <f t="shared" si="2"/>
        <v>Southampton</v>
      </c>
      <c r="U55" s="50" t="b">
        <f t="shared" si="3"/>
        <v>0</v>
      </c>
      <c r="V55" s="50" t="b">
        <f t="shared" si="4"/>
        <v>0</v>
      </c>
      <c r="W55" s="50" t="b">
        <f t="shared" si="5"/>
        <v>0</v>
      </c>
      <c r="X55" s="50" t="b">
        <f t="shared" si="6"/>
        <v>0</v>
      </c>
      <c r="Y55" s="50" t="b">
        <f t="shared" si="7"/>
        <v>0</v>
      </c>
      <c r="Z55" s="50" t="b">
        <f t="shared" si="8"/>
        <v>0</v>
      </c>
    </row>
    <row r="56" spans="1:26" s="65" customFormat="1" ht="13.5" customHeight="1" x14ac:dyDescent="0.2">
      <c r="A56" s="79"/>
      <c r="B56" s="69" t="s">
        <v>7</v>
      </c>
      <c r="C56" s="67"/>
      <c r="D56" s="244"/>
      <c r="E56" s="245"/>
      <c r="F56" s="244"/>
      <c r="G56" s="245"/>
      <c r="H56" s="244"/>
      <c r="I56" s="245"/>
      <c r="J56" s="244"/>
      <c r="K56" s="245"/>
      <c r="L56" s="244"/>
      <c r="M56" s="245"/>
      <c r="N56" s="244"/>
      <c r="O56" s="245"/>
      <c r="P56" s="239"/>
      <c r="Q56" s="78"/>
      <c r="R56" s="92"/>
      <c r="S56" s="105"/>
      <c r="T56" s="49" t="str">
        <f t="shared" si="2"/>
        <v>Surrey</v>
      </c>
      <c r="U56" s="50" t="b">
        <f t="shared" si="3"/>
        <v>0</v>
      </c>
      <c r="V56" s="50" t="b">
        <f t="shared" si="4"/>
        <v>0</v>
      </c>
      <c r="W56" s="50" t="b">
        <f t="shared" si="5"/>
        <v>0</v>
      </c>
      <c r="X56" s="50" t="b">
        <f t="shared" si="6"/>
        <v>0</v>
      </c>
      <c r="Y56" s="50" t="b">
        <f t="shared" si="7"/>
        <v>0</v>
      </c>
      <c r="Z56" s="50" t="b">
        <f t="shared" si="8"/>
        <v>0</v>
      </c>
    </row>
    <row r="57" spans="1:26" s="65" customFormat="1" ht="13.5" customHeight="1" x14ac:dyDescent="0.2">
      <c r="A57" s="137"/>
      <c r="B57" s="69" t="s">
        <v>52</v>
      </c>
      <c r="C57" s="67"/>
      <c r="D57" s="244"/>
      <c r="E57" s="245"/>
      <c r="F57" s="244"/>
      <c r="G57" s="245"/>
      <c r="H57" s="244"/>
      <c r="I57" s="245"/>
      <c r="J57" s="244"/>
      <c r="K57" s="245"/>
      <c r="L57" s="244"/>
      <c r="M57" s="245"/>
      <c r="N57" s="244"/>
      <c r="O57" s="245"/>
      <c r="P57" s="239"/>
      <c r="Q57" s="78"/>
      <c r="R57" s="92"/>
      <c r="S57" s="105"/>
      <c r="T57" s="49" t="str">
        <f t="shared" si="2"/>
        <v>Swindon</v>
      </c>
      <c r="U57" s="50" t="b">
        <f t="shared" si="3"/>
        <v>0</v>
      </c>
      <c r="V57" s="50" t="b">
        <f t="shared" si="4"/>
        <v>0</v>
      </c>
      <c r="W57" s="50" t="b">
        <f t="shared" si="5"/>
        <v>0</v>
      </c>
      <c r="X57" s="50" t="b">
        <f t="shared" si="6"/>
        <v>0</v>
      </c>
      <c r="Y57" s="50" t="b">
        <f t="shared" si="7"/>
        <v>0</v>
      </c>
      <c r="Z57" s="50" t="b">
        <f t="shared" si="8"/>
        <v>0</v>
      </c>
    </row>
    <row r="58" spans="1:26" s="65" customFormat="1" ht="13.5" customHeight="1" x14ac:dyDescent="0.2">
      <c r="A58" s="79"/>
      <c r="B58" s="69" t="s">
        <v>15</v>
      </c>
      <c r="C58" s="67"/>
      <c r="D58" s="244"/>
      <c r="E58" s="245"/>
      <c r="F58" s="244"/>
      <c r="G58" s="245"/>
      <c r="H58" s="244"/>
      <c r="I58" s="245"/>
      <c r="J58" s="244"/>
      <c r="K58" s="245"/>
      <c r="L58" s="244"/>
      <c r="M58" s="245"/>
      <c r="N58" s="244"/>
      <c r="O58" s="245"/>
      <c r="P58" s="239"/>
      <c r="Q58" s="78"/>
      <c r="R58" s="92"/>
      <c r="S58" s="105"/>
      <c r="T58" s="49" t="str">
        <f t="shared" si="2"/>
        <v>West Berkshire</v>
      </c>
      <c r="U58" s="50" t="b">
        <f t="shared" si="3"/>
        <v>0</v>
      </c>
      <c r="V58" s="50" t="b">
        <f t="shared" si="4"/>
        <v>0</v>
      </c>
      <c r="W58" s="50" t="b">
        <f t="shared" si="5"/>
        <v>0</v>
      </c>
      <c r="X58" s="50" t="b">
        <f t="shared" si="6"/>
        <v>0</v>
      </c>
      <c r="Y58" s="50" t="b">
        <f t="shared" si="7"/>
        <v>0</v>
      </c>
      <c r="Z58" s="50" t="b">
        <f t="shared" si="8"/>
        <v>0</v>
      </c>
    </row>
    <row r="59" spans="1:26" s="65" customFormat="1" ht="13.5" customHeight="1" x14ac:dyDescent="0.2">
      <c r="A59" s="79"/>
      <c r="B59" s="69" t="s">
        <v>5</v>
      </c>
      <c r="C59" s="67"/>
      <c r="D59" s="244"/>
      <c r="E59" s="245"/>
      <c r="F59" s="244"/>
      <c r="G59" s="245"/>
      <c r="H59" s="244"/>
      <c r="I59" s="245"/>
      <c r="J59" s="244"/>
      <c r="K59" s="245"/>
      <c r="L59" s="244"/>
      <c r="M59" s="245"/>
      <c r="N59" s="244"/>
      <c r="O59" s="245"/>
      <c r="P59" s="239"/>
      <c r="Q59" s="78"/>
      <c r="R59" s="92"/>
      <c r="S59" s="105"/>
      <c r="T59" s="49" t="str">
        <f t="shared" si="2"/>
        <v>West Sussex</v>
      </c>
      <c r="U59" s="50" t="b">
        <f t="shared" si="3"/>
        <v>0</v>
      </c>
      <c r="V59" s="50" t="b">
        <f t="shared" si="4"/>
        <v>0</v>
      </c>
      <c r="W59" s="50" t="b">
        <f t="shared" si="5"/>
        <v>0</v>
      </c>
      <c r="X59" s="50" t="b">
        <f t="shared" si="6"/>
        <v>0</v>
      </c>
      <c r="Y59" s="50" t="b">
        <f t="shared" si="7"/>
        <v>0</v>
      </c>
      <c r="Z59" s="50" t="b">
        <f t="shared" si="8"/>
        <v>0</v>
      </c>
    </row>
    <row r="60" spans="1:26" s="65" customFormat="1" ht="13.5" customHeight="1" x14ac:dyDescent="0.2">
      <c r="A60" s="79"/>
      <c r="B60" s="69" t="s">
        <v>21</v>
      </c>
      <c r="C60" s="67"/>
      <c r="D60" s="244"/>
      <c r="E60" s="245"/>
      <c r="F60" s="244"/>
      <c r="G60" s="245"/>
      <c r="H60" s="244"/>
      <c r="I60" s="245"/>
      <c r="J60" s="244"/>
      <c r="K60" s="245"/>
      <c r="L60" s="244"/>
      <c r="M60" s="245"/>
      <c r="N60" s="244"/>
      <c r="O60" s="245"/>
      <c r="P60" s="239"/>
      <c r="Q60" s="78"/>
      <c r="R60" s="92"/>
      <c r="S60" s="105"/>
      <c r="T60" s="49" t="str">
        <f t="shared" si="2"/>
        <v>Windsor &amp; Maidenhead</v>
      </c>
      <c r="U60" s="50" t="b">
        <f t="shared" si="3"/>
        <v>0</v>
      </c>
      <c r="V60" s="50" t="b">
        <f t="shared" si="4"/>
        <v>0</v>
      </c>
      <c r="W60" s="50" t="b">
        <f t="shared" si="5"/>
        <v>0</v>
      </c>
      <c r="X60" s="50" t="b">
        <f t="shared" si="6"/>
        <v>0</v>
      </c>
      <c r="Y60" s="50" t="b">
        <f t="shared" si="7"/>
        <v>0</v>
      </c>
      <c r="Z60" s="50" t="b">
        <f t="shared" si="8"/>
        <v>0</v>
      </c>
    </row>
    <row r="61" spans="1:26" s="65" customFormat="1" ht="13.5" customHeight="1" x14ac:dyDescent="0.2">
      <c r="A61" s="79"/>
      <c r="B61" s="69" t="s">
        <v>16</v>
      </c>
      <c r="C61" s="67"/>
      <c r="D61" s="244"/>
      <c r="E61" s="245"/>
      <c r="F61" s="244"/>
      <c r="G61" s="245"/>
      <c r="H61" s="244"/>
      <c r="I61" s="245"/>
      <c r="J61" s="244"/>
      <c r="K61" s="245"/>
      <c r="L61" s="244"/>
      <c r="M61" s="245"/>
      <c r="N61" s="244"/>
      <c r="O61" s="245"/>
      <c r="P61" s="239"/>
      <c r="Q61" s="78"/>
      <c r="R61" s="92"/>
      <c r="S61" s="105"/>
      <c r="T61" s="49" t="str">
        <f t="shared" si="2"/>
        <v>Wokingham</v>
      </c>
      <c r="U61" s="50" t="b">
        <f t="shared" si="3"/>
        <v>0</v>
      </c>
      <c r="V61" s="50" t="b">
        <f t="shared" si="4"/>
        <v>0</v>
      </c>
      <c r="W61" s="50" t="b">
        <f t="shared" si="5"/>
        <v>0</v>
      </c>
      <c r="X61" s="50" t="b">
        <f t="shared" si="6"/>
        <v>0</v>
      </c>
      <c r="Y61" s="50" t="b">
        <f t="shared" si="7"/>
        <v>0</v>
      </c>
      <c r="Z61" s="50" t="b">
        <f t="shared" si="8"/>
        <v>0</v>
      </c>
    </row>
    <row r="62" spans="1:26" s="65" customFormat="1" ht="13.5" customHeight="1" x14ac:dyDescent="0.2">
      <c r="A62" s="79"/>
      <c r="B62" s="88" t="s">
        <v>23</v>
      </c>
      <c r="C62" s="67"/>
      <c r="D62" s="244"/>
      <c r="E62" s="245"/>
      <c r="F62" s="244"/>
      <c r="G62" s="245"/>
      <c r="H62" s="244"/>
      <c r="I62" s="245"/>
      <c r="J62" s="244"/>
      <c r="K62" s="245"/>
      <c r="L62" s="244"/>
      <c r="M62" s="245"/>
      <c r="N62" s="244"/>
      <c r="O62" s="245"/>
      <c r="P62" s="239"/>
      <c r="Q62" s="78"/>
      <c r="R62" s="92"/>
      <c r="S62" s="105"/>
      <c r="T62" s="49" t="str">
        <f t="shared" si="2"/>
        <v>South East</v>
      </c>
      <c r="U62" s="50" t="b">
        <f t="shared" si="3"/>
        <v>0</v>
      </c>
      <c r="V62" s="50" t="b">
        <f t="shared" si="4"/>
        <v>0</v>
      </c>
      <c r="W62" s="50" t="b">
        <f t="shared" si="5"/>
        <v>0</v>
      </c>
      <c r="X62" s="50" t="b">
        <f t="shared" si="6"/>
        <v>0</v>
      </c>
      <c r="Y62" s="50" t="b">
        <f t="shared" si="7"/>
        <v>0</v>
      </c>
      <c r="Z62" s="50" t="b">
        <f t="shared" si="8"/>
        <v>0</v>
      </c>
    </row>
    <row r="63" spans="1:26" s="65" customFormat="1" ht="13.5" customHeight="1" x14ac:dyDescent="0.2">
      <c r="A63" s="137"/>
      <c r="B63" s="193" t="s">
        <v>54</v>
      </c>
      <c r="C63" s="67"/>
      <c r="D63" s="244"/>
      <c r="E63" s="245"/>
      <c r="F63" s="244"/>
      <c r="G63" s="245"/>
      <c r="H63" s="244"/>
      <c r="I63" s="245"/>
      <c r="J63" s="244"/>
      <c r="K63" s="245"/>
      <c r="L63" s="244"/>
      <c r="M63" s="245"/>
      <c r="N63" s="244"/>
      <c r="O63" s="245"/>
      <c r="P63" s="239"/>
      <c r="Q63" s="78"/>
      <c r="R63" s="92"/>
      <c r="S63" s="105"/>
      <c r="T63" s="117"/>
      <c r="U63" s="182"/>
    </row>
    <row r="64" spans="1:26" s="65" customFormat="1" ht="13.5" customHeight="1" x14ac:dyDescent="0.2">
      <c r="A64" s="79"/>
      <c r="B64" s="147" t="s">
        <v>42</v>
      </c>
      <c r="C64" s="58"/>
      <c r="D64" s="244"/>
      <c r="E64" s="245"/>
      <c r="F64" s="244"/>
      <c r="G64" s="245"/>
      <c r="H64" s="244"/>
      <c r="I64" s="245"/>
      <c r="J64" s="244"/>
      <c r="K64" s="245"/>
      <c r="L64" s="244"/>
      <c r="M64" s="245"/>
      <c r="N64" s="244"/>
      <c r="O64" s="245"/>
      <c r="P64" s="239"/>
      <c r="Q64" s="78"/>
      <c r="R64" s="92"/>
      <c r="S64" s="105"/>
    </row>
    <row r="65" spans="1:29" s="65" customFormat="1" ht="15.75" customHeight="1" x14ac:dyDescent="0.2">
      <c r="A65" s="137"/>
      <c r="B65" s="59"/>
      <c r="C65" s="59"/>
      <c r="D65" s="246"/>
      <c r="E65" s="247"/>
      <c r="F65" s="246"/>
      <c r="G65" s="247"/>
      <c r="H65" s="246"/>
      <c r="I65" s="247"/>
      <c r="J65" s="246"/>
      <c r="K65" s="247"/>
      <c r="L65" s="246"/>
      <c r="M65" s="247"/>
      <c r="N65" s="246"/>
      <c r="O65" s="247"/>
      <c r="P65" s="239"/>
      <c r="Q65" s="78"/>
      <c r="R65" s="92"/>
      <c r="S65" s="105"/>
      <c r="Z65" s="117"/>
    </row>
    <row r="66" spans="1:29" s="65" customFormat="1" ht="15.75" customHeight="1" x14ac:dyDescent="0.2">
      <c r="A66" s="137"/>
      <c r="B66" s="59"/>
      <c r="C66" s="59"/>
      <c r="D66" s="55"/>
      <c r="E66" s="55"/>
      <c r="F66" s="55"/>
      <c r="G66" s="55"/>
      <c r="H66" s="55"/>
      <c r="I66" s="55"/>
      <c r="J66" s="55"/>
      <c r="K66" s="55"/>
      <c r="L66" s="55"/>
      <c r="M66" s="239"/>
      <c r="N66" s="239"/>
      <c r="O66" s="239"/>
      <c r="P66" s="239"/>
      <c r="Q66" s="78"/>
      <c r="R66" s="92"/>
      <c r="S66" s="105"/>
      <c r="Z66" s="117"/>
    </row>
    <row r="67" spans="1:29" s="65" customFormat="1" ht="15.75" customHeight="1" x14ac:dyDescent="0.2">
      <c r="A67" s="137"/>
      <c r="B67" s="59"/>
      <c r="C67" s="59"/>
      <c r="D67" s="55"/>
      <c r="E67" s="55"/>
      <c r="F67" s="55"/>
      <c r="G67" s="55"/>
      <c r="H67" s="55"/>
      <c r="I67" s="55"/>
      <c r="J67" s="55"/>
      <c r="K67" s="55"/>
      <c r="L67" s="55"/>
      <c r="M67" s="239"/>
      <c r="N67" s="239"/>
      <c r="O67" s="239"/>
      <c r="P67" s="239"/>
      <c r="Q67" s="78"/>
      <c r="R67" s="92"/>
      <c r="S67" s="105"/>
      <c r="Z67" s="117"/>
    </row>
    <row r="68" spans="1:29" s="65" customFormat="1" ht="9.75" customHeight="1" x14ac:dyDescent="0.2">
      <c r="A68" s="137"/>
      <c r="B68" s="59"/>
      <c r="C68" s="59"/>
      <c r="D68" s="55"/>
      <c r="E68" s="55"/>
      <c r="F68" s="55"/>
      <c r="G68" s="55"/>
      <c r="H68" s="55"/>
      <c r="I68" s="55"/>
      <c r="J68" s="55"/>
      <c r="K68" s="55"/>
      <c r="L68" s="55"/>
      <c r="M68" s="239"/>
      <c r="N68" s="239"/>
      <c r="O68" s="239"/>
      <c r="P68" s="239"/>
      <c r="Q68" s="78"/>
      <c r="R68" s="92"/>
      <c r="S68" s="105"/>
      <c r="Z68" s="117"/>
    </row>
    <row r="69" spans="1:29" s="65" customFormat="1" ht="48.75" customHeight="1" x14ac:dyDescent="0.2">
      <c r="A69" s="79"/>
      <c r="B69" s="59"/>
      <c r="C69" s="59"/>
      <c r="D69" s="55"/>
      <c r="E69" s="55"/>
      <c r="F69" s="55"/>
      <c r="G69" s="55"/>
      <c r="H69" s="55"/>
      <c r="I69" s="55"/>
      <c r="J69" s="55"/>
      <c r="K69" s="55"/>
      <c r="L69" s="55"/>
      <c r="M69" s="239"/>
      <c r="N69" s="239"/>
      <c r="O69" s="239"/>
      <c r="P69" s="239"/>
      <c r="Q69" s="78"/>
      <c r="R69" s="92"/>
      <c r="S69" s="105"/>
      <c r="Z69" s="117"/>
    </row>
    <row r="70" spans="1:29" s="65" customFormat="1" ht="7.5" customHeight="1" x14ac:dyDescent="0.2">
      <c r="A70" s="79"/>
      <c r="B70" s="44"/>
      <c r="C70" s="44"/>
      <c r="D70" s="43"/>
      <c r="E70" s="43"/>
      <c r="F70" s="43"/>
      <c r="G70" s="43"/>
      <c r="H70" s="43"/>
      <c r="I70" s="43"/>
      <c r="J70" s="43"/>
      <c r="K70" s="43"/>
      <c r="L70" s="261"/>
      <c r="M70" s="239"/>
      <c r="N70" s="239"/>
      <c r="O70" s="239"/>
      <c r="P70" s="239"/>
      <c r="Q70" s="78"/>
      <c r="R70" s="92"/>
      <c r="S70" s="105"/>
    </row>
    <row r="71" spans="1:29" s="65" customFormat="1" ht="15" customHeight="1" x14ac:dyDescent="0.2">
      <c r="A71" s="359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1"/>
      <c r="R71" s="92"/>
      <c r="S71" s="105"/>
    </row>
    <row r="72" spans="1:29" s="65" customFormat="1" ht="11.25" customHeight="1" x14ac:dyDescent="0.2">
      <c r="A72" s="362"/>
      <c r="B72" s="363"/>
      <c r="C72" s="363"/>
      <c r="D72" s="363"/>
      <c r="E72" s="363"/>
      <c r="F72" s="363"/>
      <c r="G72" s="363"/>
      <c r="H72" s="363"/>
      <c r="I72" s="363"/>
      <c r="J72" s="370"/>
      <c r="K72" s="363"/>
      <c r="L72" s="363"/>
      <c r="M72" s="363"/>
      <c r="N72" s="363"/>
      <c r="O72" s="363"/>
      <c r="P72" s="370"/>
      <c r="Q72" s="364"/>
      <c r="R72" s="92"/>
      <c r="S72" s="105"/>
    </row>
    <row r="73" spans="1:29" ht="18.75" customHeight="1" x14ac:dyDescent="0.2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6"/>
      <c r="R73" s="92"/>
      <c r="S73" s="103"/>
      <c r="T73" s="104"/>
      <c r="U73" s="104"/>
      <c r="V73" s="104"/>
      <c r="W73" s="104"/>
      <c r="X73" s="104"/>
      <c r="Y73" s="104"/>
      <c r="Z73" s="104"/>
    </row>
    <row r="74" spans="1:29" ht="18.75" customHeight="1" x14ac:dyDescent="0.2">
      <c r="A74" s="79"/>
      <c r="B74" s="87" t="s">
        <v>116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78"/>
      <c r="R74" s="92"/>
      <c r="S74" s="105"/>
      <c r="T74" s="107" t="e">
        <f>VLOOKUP(U74,$T$81:$U$101,2,FALSE)</f>
        <v>#N/A</v>
      </c>
      <c r="U74" s="107" t="str">
        <f>Home!$B$7</f>
        <v>(None)</v>
      </c>
      <c r="V74" s="48" t="str">
        <f>"Selected LA- "&amp;U74</f>
        <v>Selected LA- (None)</v>
      </c>
    </row>
    <row r="75" spans="1:29" ht="18.75" customHeight="1" x14ac:dyDescent="0.2">
      <c r="A75" s="84"/>
      <c r="B75" s="85"/>
      <c r="C75" s="85"/>
      <c r="D75" s="124"/>
      <c r="E75" s="85"/>
      <c r="F75" s="85"/>
      <c r="G75" s="124"/>
      <c r="H75" s="124"/>
      <c r="I75" s="85"/>
      <c r="J75" s="255"/>
      <c r="K75" s="85"/>
      <c r="L75" s="85"/>
      <c r="M75" s="85"/>
      <c r="N75" s="85"/>
      <c r="O75" s="85"/>
      <c r="P75" s="255"/>
      <c r="Q75" s="86"/>
      <c r="R75" s="92"/>
      <c r="S75" s="105"/>
    </row>
    <row r="76" spans="1:29" ht="13.5" customHeight="1" x14ac:dyDescent="0.2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6"/>
      <c r="R76" s="92"/>
      <c r="S76" s="105"/>
      <c r="U76" s="155">
        <v>0</v>
      </c>
      <c r="V76" s="65">
        <v>21.5</v>
      </c>
    </row>
    <row r="77" spans="1:29" s="63" customFormat="1" ht="15" customHeight="1" x14ac:dyDescent="0.2">
      <c r="A77" s="80"/>
      <c r="B77" s="144" t="s">
        <v>117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81"/>
      <c r="R77" s="92"/>
      <c r="S77" s="108"/>
      <c r="T77" s="154" t="s">
        <v>45</v>
      </c>
      <c r="U77" s="156">
        <f>I102</f>
        <v>260</v>
      </c>
      <c r="V77" s="158">
        <f>U77</f>
        <v>260</v>
      </c>
      <c r="W77" s="109"/>
      <c r="X77" s="109"/>
      <c r="Y77" s="109"/>
      <c r="Z77" s="109"/>
      <c r="AA77" s="109"/>
      <c r="AB77" s="109"/>
      <c r="AC77" s="109"/>
    </row>
    <row r="78" spans="1:29" ht="18" customHeight="1" x14ac:dyDescent="0.2">
      <c r="A78" s="79"/>
      <c r="B78" s="174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78"/>
      <c r="R78" s="92"/>
      <c r="S78" s="105"/>
      <c r="T78" s="154" t="s">
        <v>53</v>
      </c>
      <c r="U78" s="181">
        <f>I103</f>
        <v>200</v>
      </c>
      <c r="V78" s="158">
        <f>U78</f>
        <v>200</v>
      </c>
    </row>
    <row r="79" spans="1:29" ht="12.75" customHeight="1" x14ac:dyDescent="0.2">
      <c r="A79" s="137"/>
      <c r="B79" s="60"/>
      <c r="C79" s="60"/>
      <c r="D79" s="350" t="s">
        <v>92</v>
      </c>
      <c r="E79" s="367" t="s">
        <v>98</v>
      </c>
      <c r="F79" s="368"/>
      <c r="G79" s="368"/>
      <c r="H79" s="368"/>
      <c r="I79" s="368"/>
      <c r="J79" s="369"/>
      <c r="K79" s="367" t="s">
        <v>99</v>
      </c>
      <c r="L79" s="368"/>
      <c r="M79" s="368"/>
      <c r="N79" s="368"/>
      <c r="O79" s="368"/>
      <c r="P79" s="369"/>
      <c r="Q79" s="78"/>
      <c r="R79" s="92"/>
      <c r="S79" s="105"/>
      <c r="T79" s="154"/>
      <c r="U79" s="181"/>
      <c r="V79" s="158"/>
    </row>
    <row r="80" spans="1:29" s="68" customFormat="1" ht="36" customHeight="1" x14ac:dyDescent="0.2">
      <c r="A80" s="82"/>
      <c r="B80" s="243"/>
      <c r="C80" s="67"/>
      <c r="D80" s="352"/>
      <c r="E80" s="258" t="s">
        <v>112</v>
      </c>
      <c r="F80" s="175" t="s">
        <v>110</v>
      </c>
      <c r="G80" s="175" t="s">
        <v>111</v>
      </c>
      <c r="H80" s="175" t="s">
        <v>113</v>
      </c>
      <c r="I80" s="175" t="s">
        <v>114</v>
      </c>
      <c r="J80" s="176" t="s">
        <v>115</v>
      </c>
      <c r="K80" s="258" t="s">
        <v>112</v>
      </c>
      <c r="L80" s="175" t="s">
        <v>110</v>
      </c>
      <c r="M80" s="175" t="s">
        <v>111</v>
      </c>
      <c r="N80" s="175" t="s">
        <v>113</v>
      </c>
      <c r="O80" s="175" t="s">
        <v>114</v>
      </c>
      <c r="P80" s="176" t="s">
        <v>115</v>
      </c>
      <c r="Q80" s="83"/>
      <c r="R80" s="94"/>
      <c r="S80" s="111"/>
      <c r="T80" s="154" t="s">
        <v>46</v>
      </c>
      <c r="U80" s="180">
        <f>I104</f>
        <v>1820</v>
      </c>
      <c r="V80" s="180">
        <f>U80</f>
        <v>1820</v>
      </c>
      <c r="W80" s="114"/>
      <c r="X80" s="114"/>
      <c r="Y80" s="114"/>
      <c r="Z80" s="114"/>
      <c r="AA80" s="114"/>
      <c r="AB80" s="114"/>
      <c r="AC80" s="114"/>
    </row>
    <row r="81" spans="1:29" s="68" customFormat="1" ht="13.5" customHeight="1" x14ac:dyDescent="0.2">
      <c r="A81" s="82"/>
      <c r="B81" s="69" t="s">
        <v>0</v>
      </c>
      <c r="C81" s="67"/>
      <c r="D81" s="219">
        <v>52.1</v>
      </c>
      <c r="E81" s="229">
        <v>17.2</v>
      </c>
      <c r="F81" s="183">
        <v>15.3</v>
      </c>
      <c r="G81" s="183" t="s">
        <v>74</v>
      </c>
      <c r="H81" s="183">
        <v>11</v>
      </c>
      <c r="I81" s="190" t="s">
        <v>74</v>
      </c>
      <c r="J81" s="151">
        <v>0</v>
      </c>
      <c r="K81" s="229">
        <v>33</v>
      </c>
      <c r="L81" s="183">
        <v>29</v>
      </c>
      <c r="M81" s="183" t="s">
        <v>74</v>
      </c>
      <c r="N81" s="183">
        <v>21</v>
      </c>
      <c r="O81" s="190" t="s">
        <v>74</v>
      </c>
      <c r="P81" s="151">
        <v>0</v>
      </c>
      <c r="Q81" s="83"/>
      <c r="R81" s="94"/>
      <c r="S81" s="111"/>
      <c r="T81" s="61" t="str">
        <f t="shared" ref="T81:T103" si="9">B81</f>
        <v>Bracknell Forest</v>
      </c>
      <c r="U81" s="115" t="b">
        <f t="shared" ref="U81:U103" si="10">IF(T81=$U$74,I81)</f>
        <v>0</v>
      </c>
      <c r="W81" s="114"/>
      <c r="X81" s="114"/>
      <c r="Y81" s="114"/>
      <c r="Z81" s="114"/>
      <c r="AA81" s="114"/>
      <c r="AB81" s="114"/>
      <c r="AC81" s="114"/>
    </row>
    <row r="82" spans="1:29" s="68" customFormat="1" ht="13.5" customHeight="1" x14ac:dyDescent="0.2">
      <c r="A82" s="82"/>
      <c r="B82" s="69" t="s">
        <v>22</v>
      </c>
      <c r="C82" s="67"/>
      <c r="D82" s="219">
        <v>201.8</v>
      </c>
      <c r="E82" s="229">
        <v>73.7</v>
      </c>
      <c r="F82" s="183">
        <v>30.8</v>
      </c>
      <c r="G82" s="183">
        <v>40.9</v>
      </c>
      <c r="H82" s="183">
        <v>44.8</v>
      </c>
      <c r="I82" s="183" t="s">
        <v>74</v>
      </c>
      <c r="J82" s="120" t="s">
        <v>74</v>
      </c>
      <c r="K82" s="229">
        <v>37</v>
      </c>
      <c r="L82" s="183">
        <v>15</v>
      </c>
      <c r="M82" s="183">
        <v>20</v>
      </c>
      <c r="N82" s="183">
        <v>22</v>
      </c>
      <c r="O82" s="183" t="s">
        <v>74</v>
      </c>
      <c r="P82" s="120" t="s">
        <v>74</v>
      </c>
      <c r="Q82" s="83"/>
      <c r="R82" s="94"/>
      <c r="S82" s="111"/>
      <c r="T82" s="61" t="str">
        <f t="shared" si="9"/>
        <v>Brighton &amp; Hove</v>
      </c>
      <c r="U82" s="115" t="b">
        <f t="shared" si="10"/>
        <v>0</v>
      </c>
      <c r="W82" s="114"/>
      <c r="X82" s="114"/>
      <c r="Y82" s="114"/>
      <c r="Z82" s="114"/>
      <c r="AA82" s="114"/>
      <c r="AB82" s="114"/>
      <c r="AC82" s="114"/>
    </row>
    <row r="83" spans="1:29" s="68" customFormat="1" ht="13.5" customHeight="1" x14ac:dyDescent="0.2">
      <c r="A83" s="82"/>
      <c r="B83" s="69" t="s">
        <v>8</v>
      </c>
      <c r="C83" s="67"/>
      <c r="D83" s="219">
        <v>208.1</v>
      </c>
      <c r="E83" s="229">
        <v>127.8</v>
      </c>
      <c r="F83" s="183">
        <v>47.4</v>
      </c>
      <c r="G83" s="183">
        <v>24.6</v>
      </c>
      <c r="H83" s="183">
        <v>8.3000000000000007</v>
      </c>
      <c r="I83" s="183">
        <v>0</v>
      </c>
      <c r="J83" s="120">
        <v>0</v>
      </c>
      <c r="K83" s="229">
        <v>61</v>
      </c>
      <c r="L83" s="183">
        <v>23</v>
      </c>
      <c r="M83" s="183">
        <v>12</v>
      </c>
      <c r="N83" s="183">
        <v>4</v>
      </c>
      <c r="O83" s="190">
        <v>0</v>
      </c>
      <c r="P83" s="151">
        <v>0</v>
      </c>
      <c r="Q83" s="83"/>
      <c r="R83" s="94"/>
      <c r="S83" s="111"/>
      <c r="T83" s="61" t="str">
        <f t="shared" si="9"/>
        <v>Buckinghamshire</v>
      </c>
      <c r="U83" s="115" t="b">
        <f t="shared" si="10"/>
        <v>0</v>
      </c>
      <c r="W83" s="114"/>
      <c r="X83" s="114"/>
      <c r="Y83" s="114"/>
      <c r="Z83" s="114"/>
      <c r="AA83" s="114"/>
      <c r="AB83" s="114"/>
      <c r="AC83" s="114"/>
    </row>
    <row r="84" spans="1:29" s="68" customFormat="1" ht="13.5" customHeight="1" x14ac:dyDescent="0.2">
      <c r="A84" s="82"/>
      <c r="B84" s="69" t="s">
        <v>4</v>
      </c>
      <c r="C84" s="67"/>
      <c r="D84" s="219">
        <v>305.39999999999998</v>
      </c>
      <c r="E84" s="229">
        <v>54.1</v>
      </c>
      <c r="F84" s="183">
        <v>66.900000000000006</v>
      </c>
      <c r="G84" s="183">
        <v>69.2</v>
      </c>
      <c r="H84" s="183">
        <v>69.5</v>
      </c>
      <c r="I84" s="183">
        <v>36</v>
      </c>
      <c r="J84" s="120">
        <v>9.6999999999999993</v>
      </c>
      <c r="K84" s="229">
        <v>18</v>
      </c>
      <c r="L84" s="183">
        <v>22</v>
      </c>
      <c r="M84" s="183">
        <v>23</v>
      </c>
      <c r="N84" s="183">
        <v>23</v>
      </c>
      <c r="O84" s="183">
        <v>12</v>
      </c>
      <c r="P84" s="120">
        <v>3</v>
      </c>
      <c r="Q84" s="83"/>
      <c r="R84" s="94"/>
      <c r="S84" s="111"/>
      <c r="T84" s="61" t="str">
        <f t="shared" si="9"/>
        <v>East Sussex</v>
      </c>
      <c r="U84" s="115" t="b">
        <f t="shared" si="10"/>
        <v>0</v>
      </c>
      <c r="W84" s="114"/>
      <c r="X84" s="114"/>
      <c r="Y84" s="114"/>
      <c r="Z84" s="114"/>
      <c r="AA84" s="114"/>
      <c r="AB84" s="114"/>
      <c r="AC84" s="114"/>
    </row>
    <row r="85" spans="1:29" s="68" customFormat="1" ht="13.5" customHeight="1" x14ac:dyDescent="0.2">
      <c r="A85" s="82"/>
      <c r="B85" s="69" t="s">
        <v>6</v>
      </c>
      <c r="C85" s="67"/>
      <c r="D85" s="219">
        <v>388.9</v>
      </c>
      <c r="E85" s="229">
        <v>107</v>
      </c>
      <c r="F85" s="183">
        <v>63.9</v>
      </c>
      <c r="G85" s="183">
        <v>218</v>
      </c>
      <c r="H85" s="183">
        <v>0</v>
      </c>
      <c r="I85" s="183">
        <v>0</v>
      </c>
      <c r="J85" s="120">
        <v>0</v>
      </c>
      <c r="K85" s="229">
        <v>28</v>
      </c>
      <c r="L85" s="183">
        <v>16</v>
      </c>
      <c r="M85" s="183">
        <v>56</v>
      </c>
      <c r="N85" s="183">
        <v>0</v>
      </c>
      <c r="O85" s="190">
        <v>0</v>
      </c>
      <c r="P85" s="151">
        <v>0</v>
      </c>
      <c r="Q85" s="83"/>
      <c r="R85" s="94"/>
      <c r="S85" s="111"/>
      <c r="T85" s="61" t="str">
        <f t="shared" si="9"/>
        <v>Hampshire</v>
      </c>
      <c r="U85" s="115" t="b">
        <f t="shared" si="10"/>
        <v>0</v>
      </c>
      <c r="W85" s="114"/>
      <c r="X85" s="114"/>
      <c r="Y85" s="114"/>
      <c r="Z85" s="114"/>
      <c r="AA85" s="114"/>
      <c r="AB85" s="114"/>
      <c r="AC85" s="114"/>
    </row>
    <row r="86" spans="1:29" s="68" customFormat="1" ht="13.5" customHeight="1" x14ac:dyDescent="0.2">
      <c r="A86" s="82"/>
      <c r="B86" s="69" t="s">
        <v>1</v>
      </c>
      <c r="C86" s="67"/>
      <c r="D86" s="219">
        <v>74</v>
      </c>
      <c r="E86" s="229">
        <v>25.5</v>
      </c>
      <c r="F86" s="183">
        <v>17.600000000000001</v>
      </c>
      <c r="G86" s="183">
        <v>11.3</v>
      </c>
      <c r="H86" s="183">
        <v>15.6</v>
      </c>
      <c r="I86" s="183" t="s">
        <v>74</v>
      </c>
      <c r="J86" s="120" t="s">
        <v>74</v>
      </c>
      <c r="K86" s="229">
        <v>34</v>
      </c>
      <c r="L86" s="183">
        <v>24</v>
      </c>
      <c r="M86" s="183">
        <v>15</v>
      </c>
      <c r="N86" s="183">
        <v>21</v>
      </c>
      <c r="O86" s="183" t="s">
        <v>74</v>
      </c>
      <c r="P86" s="120" t="s">
        <v>74</v>
      </c>
      <c r="Q86" s="83"/>
      <c r="R86" s="94"/>
      <c r="S86" s="111"/>
      <c r="T86" s="61" t="str">
        <f t="shared" si="9"/>
        <v>Isle of Wight</v>
      </c>
      <c r="U86" s="115" t="b">
        <f t="shared" si="10"/>
        <v>0</v>
      </c>
      <c r="W86" s="114"/>
      <c r="X86" s="114"/>
      <c r="Y86" s="114"/>
      <c r="Z86" s="114"/>
      <c r="AA86" s="114"/>
      <c r="AB86" s="114"/>
      <c r="AC86" s="114"/>
    </row>
    <row r="87" spans="1:29" s="68" customFormat="1" ht="13.5" customHeight="1" x14ac:dyDescent="0.2">
      <c r="A87" s="82"/>
      <c r="B87" s="69" t="s">
        <v>9</v>
      </c>
      <c r="C87" s="67"/>
      <c r="D87" s="219">
        <v>513.1</v>
      </c>
      <c r="E87" s="229">
        <v>141.30000000000001</v>
      </c>
      <c r="F87" s="183">
        <v>107.9</v>
      </c>
      <c r="G87" s="183">
        <v>99</v>
      </c>
      <c r="H87" s="183">
        <v>114.2</v>
      </c>
      <c r="I87" s="183">
        <v>44.1</v>
      </c>
      <c r="J87" s="120">
        <v>6.7</v>
      </c>
      <c r="K87" s="229">
        <v>28</v>
      </c>
      <c r="L87" s="183">
        <v>21</v>
      </c>
      <c r="M87" s="183">
        <v>19</v>
      </c>
      <c r="N87" s="183">
        <v>22</v>
      </c>
      <c r="O87" s="190">
        <v>9</v>
      </c>
      <c r="P87" s="151">
        <v>1</v>
      </c>
      <c r="Q87" s="83"/>
      <c r="R87" s="94"/>
      <c r="S87" s="111"/>
      <c r="T87" s="61" t="str">
        <f t="shared" si="9"/>
        <v>Kent</v>
      </c>
      <c r="U87" s="115" t="b">
        <f t="shared" si="10"/>
        <v>0</v>
      </c>
      <c r="W87" s="114"/>
      <c r="X87" s="114"/>
      <c r="Y87" s="114"/>
      <c r="Z87" s="114"/>
      <c r="AA87" s="114"/>
      <c r="AB87" s="114"/>
      <c r="AC87" s="114"/>
    </row>
    <row r="88" spans="1:29" s="68" customFormat="1" ht="13.5" customHeight="1" x14ac:dyDescent="0.2">
      <c r="A88" s="82"/>
      <c r="B88" s="69" t="s">
        <v>2</v>
      </c>
      <c r="C88" s="67"/>
      <c r="D88" s="219">
        <v>144</v>
      </c>
      <c r="E88" s="229">
        <v>50</v>
      </c>
      <c r="F88" s="183">
        <v>26</v>
      </c>
      <c r="G88" s="183">
        <v>29.6</v>
      </c>
      <c r="H88" s="183">
        <v>23.8</v>
      </c>
      <c r="I88" s="183">
        <v>10.6</v>
      </c>
      <c r="J88" s="120">
        <v>4</v>
      </c>
      <c r="K88" s="229">
        <v>35</v>
      </c>
      <c r="L88" s="183">
        <v>18</v>
      </c>
      <c r="M88" s="183">
        <v>21</v>
      </c>
      <c r="N88" s="183">
        <v>17</v>
      </c>
      <c r="O88" s="183">
        <v>7</v>
      </c>
      <c r="P88" s="120">
        <v>3</v>
      </c>
      <c r="Q88" s="83"/>
      <c r="R88" s="94"/>
      <c r="S88" s="111"/>
      <c r="T88" s="61" t="str">
        <f t="shared" si="9"/>
        <v>Medway</v>
      </c>
      <c r="U88" s="115" t="b">
        <f t="shared" si="10"/>
        <v>0</v>
      </c>
      <c r="W88" s="114"/>
      <c r="X88" s="114"/>
      <c r="Y88" s="114"/>
      <c r="Z88" s="114"/>
      <c r="AA88" s="114"/>
      <c r="AB88" s="114"/>
      <c r="AC88" s="114"/>
    </row>
    <row r="89" spans="1:29" s="68" customFormat="1" ht="13.5" customHeight="1" x14ac:dyDescent="0.2">
      <c r="A89" s="82"/>
      <c r="B89" s="69" t="s">
        <v>10</v>
      </c>
      <c r="C89" s="67"/>
      <c r="D89" s="219">
        <v>120.5</v>
      </c>
      <c r="E89" s="229">
        <v>27</v>
      </c>
      <c r="F89" s="183">
        <v>19.7</v>
      </c>
      <c r="G89" s="183">
        <v>29.7</v>
      </c>
      <c r="H89" s="183">
        <v>33.1</v>
      </c>
      <c r="I89" s="183">
        <v>8.4</v>
      </c>
      <c r="J89" s="120">
        <v>2.7</v>
      </c>
      <c r="K89" s="229">
        <v>22</v>
      </c>
      <c r="L89" s="183">
        <v>16</v>
      </c>
      <c r="M89" s="183">
        <v>25</v>
      </c>
      <c r="N89" s="183">
        <v>27</v>
      </c>
      <c r="O89" s="190">
        <v>7</v>
      </c>
      <c r="P89" s="151">
        <v>2</v>
      </c>
      <c r="Q89" s="83"/>
      <c r="R89" s="94"/>
      <c r="S89" s="111"/>
      <c r="T89" s="61" t="str">
        <f t="shared" si="9"/>
        <v>Milton Keynes</v>
      </c>
      <c r="U89" s="115" t="b">
        <f t="shared" si="10"/>
        <v>0</v>
      </c>
      <c r="W89" s="114"/>
      <c r="X89" s="114"/>
      <c r="Y89" s="114"/>
      <c r="Z89" s="114"/>
      <c r="AA89" s="114"/>
      <c r="AB89" s="114"/>
      <c r="AC89" s="114"/>
    </row>
    <row r="90" spans="1:29" s="68" customFormat="1" ht="13.5" customHeight="1" x14ac:dyDescent="0.2">
      <c r="A90" s="82"/>
      <c r="B90" s="69" t="s">
        <v>11</v>
      </c>
      <c r="C90" s="67"/>
      <c r="D90" s="219">
        <v>283.60000000000002</v>
      </c>
      <c r="E90" s="229">
        <v>50.5</v>
      </c>
      <c r="F90" s="183">
        <v>65.7</v>
      </c>
      <c r="G90" s="183">
        <v>42.1</v>
      </c>
      <c r="H90" s="183">
        <v>82</v>
      </c>
      <c r="I90" s="183">
        <v>36.700000000000003</v>
      </c>
      <c r="J90" s="120">
        <v>6.7</v>
      </c>
      <c r="K90" s="229">
        <v>18</v>
      </c>
      <c r="L90" s="183">
        <v>23</v>
      </c>
      <c r="M90" s="183">
        <v>15</v>
      </c>
      <c r="N90" s="183">
        <v>29</v>
      </c>
      <c r="O90" s="183">
        <v>13</v>
      </c>
      <c r="P90" s="120">
        <v>2</v>
      </c>
      <c r="Q90" s="83"/>
      <c r="R90" s="94"/>
      <c r="S90" s="111"/>
      <c r="T90" s="61" t="str">
        <f t="shared" si="9"/>
        <v>Oxfordshire</v>
      </c>
      <c r="U90" s="115" t="b">
        <f t="shared" si="10"/>
        <v>0</v>
      </c>
      <c r="W90" s="114"/>
      <c r="X90" s="114"/>
      <c r="Y90" s="114"/>
      <c r="Z90" s="114"/>
      <c r="AA90" s="114"/>
      <c r="AB90" s="114"/>
      <c r="AC90" s="114"/>
    </row>
    <row r="91" spans="1:29" s="68" customFormat="1" ht="13.5" customHeight="1" x14ac:dyDescent="0.2">
      <c r="A91" s="82"/>
      <c r="B91" s="69" t="s">
        <v>12</v>
      </c>
      <c r="C91" s="67"/>
      <c r="D91" s="219">
        <v>167.8</v>
      </c>
      <c r="E91" s="229">
        <v>56.6</v>
      </c>
      <c r="F91" s="183">
        <v>22.9</v>
      </c>
      <c r="G91" s="183">
        <v>34.9</v>
      </c>
      <c r="H91" s="183">
        <v>33.700000000000003</v>
      </c>
      <c r="I91" s="183">
        <v>13.6</v>
      </c>
      <c r="J91" s="120">
        <v>6</v>
      </c>
      <c r="K91" s="229">
        <v>34</v>
      </c>
      <c r="L91" s="183">
        <v>14</v>
      </c>
      <c r="M91" s="183">
        <v>21</v>
      </c>
      <c r="N91" s="183">
        <v>20</v>
      </c>
      <c r="O91" s="190">
        <v>8</v>
      </c>
      <c r="P91" s="151">
        <v>4</v>
      </c>
      <c r="Q91" s="83"/>
      <c r="R91" s="94"/>
      <c r="S91" s="111"/>
      <c r="T91" s="61" t="str">
        <f t="shared" si="9"/>
        <v>Portsmouth</v>
      </c>
      <c r="U91" s="115" t="b">
        <f t="shared" si="10"/>
        <v>0</v>
      </c>
      <c r="W91" s="114"/>
      <c r="X91" s="114"/>
      <c r="Y91" s="114"/>
      <c r="Z91" s="114"/>
      <c r="AA91" s="114"/>
      <c r="AB91" s="114"/>
      <c r="AC91" s="114"/>
    </row>
    <row r="92" spans="1:29" s="68" customFormat="1" ht="13.5" customHeight="1" x14ac:dyDescent="0.2">
      <c r="A92" s="82"/>
      <c r="B92" s="69" t="s">
        <v>3</v>
      </c>
      <c r="C92" s="67"/>
      <c r="D92" s="219">
        <v>94.9</v>
      </c>
      <c r="E92" s="229">
        <v>18.5</v>
      </c>
      <c r="F92" s="183">
        <v>21.4</v>
      </c>
      <c r="G92" s="183">
        <v>20.3</v>
      </c>
      <c r="H92" s="183">
        <v>22.5</v>
      </c>
      <c r="I92" s="183">
        <v>10</v>
      </c>
      <c r="J92" s="120">
        <v>2.2000000000000002</v>
      </c>
      <c r="K92" s="229">
        <v>19</v>
      </c>
      <c r="L92" s="183">
        <v>23</v>
      </c>
      <c r="M92" s="183">
        <v>21</v>
      </c>
      <c r="N92" s="183">
        <v>24</v>
      </c>
      <c r="O92" s="183">
        <v>11</v>
      </c>
      <c r="P92" s="120">
        <v>2</v>
      </c>
      <c r="Q92" s="83"/>
      <c r="R92" s="94"/>
      <c r="S92" s="111"/>
      <c r="T92" s="61" t="str">
        <f t="shared" si="9"/>
        <v>Reading</v>
      </c>
      <c r="U92" s="115" t="b">
        <f t="shared" si="10"/>
        <v>0</v>
      </c>
      <c r="W92" s="114"/>
      <c r="X92" s="114"/>
      <c r="Y92" s="114"/>
      <c r="Z92" s="114"/>
      <c r="AA92" s="114"/>
      <c r="AB92" s="114"/>
      <c r="AC92" s="114"/>
    </row>
    <row r="93" spans="1:29" s="68" customFormat="1" ht="13.5" customHeight="1" x14ac:dyDescent="0.2">
      <c r="A93" s="82"/>
      <c r="B93" s="69" t="s">
        <v>13</v>
      </c>
      <c r="C93" s="67"/>
      <c r="D93" s="219">
        <v>77.3</v>
      </c>
      <c r="E93" s="229">
        <v>40.1</v>
      </c>
      <c r="F93" s="183">
        <v>18.100000000000001</v>
      </c>
      <c r="G93" s="183" t="s">
        <v>74</v>
      </c>
      <c r="H93" s="183">
        <v>14.5</v>
      </c>
      <c r="I93" s="183" t="s">
        <v>74</v>
      </c>
      <c r="J93" s="120">
        <v>0</v>
      </c>
      <c r="K93" s="229">
        <v>52</v>
      </c>
      <c r="L93" s="183">
        <v>23</v>
      </c>
      <c r="M93" s="183" t="s">
        <v>74</v>
      </c>
      <c r="N93" s="183">
        <v>19</v>
      </c>
      <c r="O93" s="190" t="s">
        <v>74</v>
      </c>
      <c r="P93" s="151">
        <v>0</v>
      </c>
      <c r="Q93" s="83"/>
      <c r="R93" s="94"/>
      <c r="S93" s="111"/>
      <c r="T93" s="61" t="str">
        <f t="shared" si="9"/>
        <v>Slough</v>
      </c>
      <c r="U93" s="115" t="b">
        <f t="shared" si="10"/>
        <v>0</v>
      </c>
      <c r="W93" s="114"/>
      <c r="X93" s="114"/>
      <c r="Y93" s="114"/>
      <c r="Z93" s="114"/>
      <c r="AA93" s="114"/>
      <c r="AB93" s="114"/>
      <c r="AC93" s="114"/>
    </row>
    <row r="94" spans="1:29" s="68" customFormat="1" ht="13.5" customHeight="1" x14ac:dyDescent="0.2">
      <c r="A94" s="82"/>
      <c r="B94" s="69" t="s">
        <v>28</v>
      </c>
      <c r="C94" s="67"/>
      <c r="D94" s="219">
        <v>197.9</v>
      </c>
      <c r="E94" s="229">
        <v>54.7</v>
      </c>
      <c r="F94" s="183">
        <v>33.4</v>
      </c>
      <c r="G94" s="183">
        <v>43</v>
      </c>
      <c r="H94" s="183">
        <v>47</v>
      </c>
      <c r="I94" s="183" t="s">
        <v>74</v>
      </c>
      <c r="J94" s="120" t="s">
        <v>74</v>
      </c>
      <c r="K94" s="229">
        <v>28</v>
      </c>
      <c r="L94" s="183">
        <v>17</v>
      </c>
      <c r="M94" s="183">
        <v>22</v>
      </c>
      <c r="N94" s="183">
        <v>24</v>
      </c>
      <c r="O94" s="183" t="s">
        <v>74</v>
      </c>
      <c r="P94" s="120" t="s">
        <v>74</v>
      </c>
      <c r="Q94" s="83"/>
      <c r="R94" s="94"/>
      <c r="S94" s="111"/>
      <c r="T94" s="61" t="str">
        <f t="shared" si="9"/>
        <v>Somerset</v>
      </c>
      <c r="U94" s="115" t="b">
        <f t="shared" si="10"/>
        <v>0</v>
      </c>
      <c r="W94" s="114"/>
      <c r="X94" s="114"/>
      <c r="Y94" s="114"/>
      <c r="Z94" s="114"/>
      <c r="AA94" s="114"/>
      <c r="AB94" s="114"/>
      <c r="AC94" s="114"/>
    </row>
    <row r="95" spans="1:29" s="68" customFormat="1" ht="13.5" customHeight="1" x14ac:dyDescent="0.2">
      <c r="A95" s="82"/>
      <c r="B95" s="69" t="s">
        <v>14</v>
      </c>
      <c r="C95" s="67"/>
      <c r="D95" s="219">
        <v>164.2</v>
      </c>
      <c r="E95" s="229">
        <v>28.6</v>
      </c>
      <c r="F95" s="183">
        <v>31.1</v>
      </c>
      <c r="G95" s="183">
        <v>17.600000000000001</v>
      </c>
      <c r="H95" s="183">
        <v>57.4</v>
      </c>
      <c r="I95" s="183">
        <v>19.399999999999999</v>
      </c>
      <c r="J95" s="120">
        <v>10.1</v>
      </c>
      <c r="K95" s="229">
        <v>17</v>
      </c>
      <c r="L95" s="183">
        <v>19</v>
      </c>
      <c r="M95" s="183">
        <v>11</v>
      </c>
      <c r="N95" s="183">
        <v>35</v>
      </c>
      <c r="O95" s="190">
        <v>12</v>
      </c>
      <c r="P95" s="151">
        <v>6</v>
      </c>
      <c r="Q95" s="83"/>
      <c r="R95" s="94"/>
      <c r="S95" s="111"/>
      <c r="T95" s="61" t="str">
        <f t="shared" si="9"/>
        <v>Southampton</v>
      </c>
      <c r="U95" s="115" t="b">
        <f t="shared" si="10"/>
        <v>0</v>
      </c>
      <c r="W95" s="114"/>
      <c r="X95" s="114"/>
      <c r="Y95" s="114"/>
      <c r="Z95" s="114"/>
      <c r="AA95" s="114"/>
      <c r="AB95" s="114"/>
      <c r="AC95" s="114"/>
    </row>
    <row r="96" spans="1:29" s="68" customFormat="1" ht="13.5" customHeight="1" x14ac:dyDescent="0.2">
      <c r="A96" s="82"/>
      <c r="B96" s="69" t="s">
        <v>7</v>
      </c>
      <c r="C96" s="67"/>
      <c r="D96" s="219">
        <v>437.8</v>
      </c>
      <c r="E96" s="229">
        <v>95.8</v>
      </c>
      <c r="F96" s="183">
        <v>103.8</v>
      </c>
      <c r="G96" s="183">
        <v>94.7</v>
      </c>
      <c r="H96" s="183">
        <v>104</v>
      </c>
      <c r="I96" s="183">
        <v>28</v>
      </c>
      <c r="J96" s="120">
        <v>11.5</v>
      </c>
      <c r="K96" s="229">
        <v>22</v>
      </c>
      <c r="L96" s="183">
        <v>24</v>
      </c>
      <c r="M96" s="183">
        <v>22</v>
      </c>
      <c r="N96" s="183">
        <v>24</v>
      </c>
      <c r="O96" s="183">
        <v>6</v>
      </c>
      <c r="P96" s="120">
        <v>3</v>
      </c>
      <c r="Q96" s="83"/>
      <c r="R96" s="94"/>
      <c r="S96" s="111"/>
      <c r="T96" s="61" t="str">
        <f t="shared" si="9"/>
        <v>Surrey</v>
      </c>
      <c r="U96" s="115" t="b">
        <f t="shared" si="10"/>
        <v>0</v>
      </c>
      <c r="W96" s="114"/>
      <c r="X96" s="114"/>
      <c r="Y96" s="114"/>
      <c r="Z96" s="114"/>
      <c r="AA96" s="114"/>
      <c r="AB96" s="114"/>
      <c r="AC96" s="114"/>
    </row>
    <row r="97" spans="1:29" s="68" customFormat="1" ht="13.5" customHeight="1" x14ac:dyDescent="0.2">
      <c r="A97" s="177"/>
      <c r="B97" s="69" t="s">
        <v>52</v>
      </c>
      <c r="C97" s="67"/>
      <c r="D97" s="219">
        <v>92.4</v>
      </c>
      <c r="E97" s="229">
        <v>34.5</v>
      </c>
      <c r="F97" s="183">
        <v>22.9</v>
      </c>
      <c r="G97" s="183">
        <v>17</v>
      </c>
      <c r="H97" s="183">
        <v>9.6999999999999993</v>
      </c>
      <c r="I97" s="183">
        <v>3.8</v>
      </c>
      <c r="J97" s="120">
        <v>4.4000000000000004</v>
      </c>
      <c r="K97" s="229">
        <v>37</v>
      </c>
      <c r="L97" s="183">
        <v>25</v>
      </c>
      <c r="M97" s="183">
        <v>18</v>
      </c>
      <c r="N97" s="183">
        <v>10</v>
      </c>
      <c r="O97" s="190">
        <v>4</v>
      </c>
      <c r="P97" s="151">
        <v>5</v>
      </c>
      <c r="Q97" s="83"/>
      <c r="R97" s="94"/>
      <c r="S97" s="111"/>
      <c r="T97" s="61" t="str">
        <f t="shared" si="9"/>
        <v>Swindon</v>
      </c>
      <c r="U97" s="115" t="b">
        <f t="shared" si="10"/>
        <v>0</v>
      </c>
      <c r="W97" s="114"/>
      <c r="X97" s="114"/>
      <c r="Y97" s="114"/>
      <c r="Z97" s="114"/>
      <c r="AA97" s="114"/>
      <c r="AB97" s="114"/>
      <c r="AC97" s="114"/>
    </row>
    <row r="98" spans="1:29" s="68" customFormat="1" ht="13.5" customHeight="1" x14ac:dyDescent="0.2">
      <c r="A98" s="82"/>
      <c r="B98" s="69" t="s">
        <v>15</v>
      </c>
      <c r="C98" s="67"/>
      <c r="D98" s="219">
        <v>72.400000000000006</v>
      </c>
      <c r="E98" s="229">
        <v>32.200000000000003</v>
      </c>
      <c r="F98" s="183">
        <v>5.4</v>
      </c>
      <c r="G98" s="183">
        <v>20.6</v>
      </c>
      <c r="H98" s="183">
        <v>11.2</v>
      </c>
      <c r="I98" s="183">
        <v>2.9</v>
      </c>
      <c r="J98" s="120">
        <v>0</v>
      </c>
      <c r="K98" s="229">
        <v>45</v>
      </c>
      <c r="L98" s="183">
        <v>7</v>
      </c>
      <c r="M98" s="183">
        <v>28</v>
      </c>
      <c r="N98" s="183">
        <v>15</v>
      </c>
      <c r="O98" s="183">
        <v>4</v>
      </c>
      <c r="P98" s="120">
        <v>0</v>
      </c>
      <c r="Q98" s="83"/>
      <c r="R98" s="94"/>
      <c r="S98" s="111"/>
      <c r="T98" s="61" t="str">
        <f t="shared" si="9"/>
        <v>West Berkshire</v>
      </c>
      <c r="U98" s="115" t="b">
        <f t="shared" si="10"/>
        <v>0</v>
      </c>
      <c r="W98" s="114"/>
      <c r="X98" s="114"/>
      <c r="Y98" s="114"/>
      <c r="Z98" s="114"/>
      <c r="AA98" s="114"/>
      <c r="AB98" s="114"/>
      <c r="AC98" s="114"/>
    </row>
    <row r="99" spans="1:29" s="68" customFormat="1" ht="13.5" customHeight="1" x14ac:dyDescent="0.2">
      <c r="A99" s="82"/>
      <c r="B99" s="69" t="s">
        <v>5</v>
      </c>
      <c r="C99" s="67"/>
      <c r="D99" s="219">
        <v>375.4</v>
      </c>
      <c r="E99" s="229">
        <v>81.7</v>
      </c>
      <c r="F99" s="183">
        <v>70.8</v>
      </c>
      <c r="G99" s="183">
        <v>96.6</v>
      </c>
      <c r="H99" s="183">
        <v>90</v>
      </c>
      <c r="I99" s="183">
        <v>25.9</v>
      </c>
      <c r="J99" s="120">
        <v>10.3</v>
      </c>
      <c r="K99" s="229">
        <v>22</v>
      </c>
      <c r="L99" s="183">
        <v>19</v>
      </c>
      <c r="M99" s="183">
        <v>26</v>
      </c>
      <c r="N99" s="183">
        <v>24</v>
      </c>
      <c r="O99" s="190">
        <v>7</v>
      </c>
      <c r="P99" s="151">
        <v>3</v>
      </c>
      <c r="Q99" s="83"/>
      <c r="R99" s="94"/>
      <c r="S99" s="111"/>
      <c r="T99" s="61" t="str">
        <f t="shared" si="9"/>
        <v>West Sussex</v>
      </c>
      <c r="U99" s="115" t="b">
        <f t="shared" si="10"/>
        <v>0</v>
      </c>
      <c r="W99" s="114"/>
      <c r="X99" s="114"/>
      <c r="Y99" s="114"/>
      <c r="Z99" s="114"/>
      <c r="AA99" s="114"/>
      <c r="AB99" s="114"/>
      <c r="AC99" s="114"/>
    </row>
    <row r="100" spans="1:29" s="68" customFormat="1" ht="13.5" customHeight="1" x14ac:dyDescent="0.2">
      <c r="A100" s="82"/>
      <c r="B100" s="69" t="s">
        <v>21</v>
      </c>
      <c r="C100" s="67"/>
      <c r="D100" s="220">
        <v>54.3</v>
      </c>
      <c r="E100" s="231">
        <v>31.9</v>
      </c>
      <c r="F100" s="184">
        <v>11</v>
      </c>
      <c r="G100" s="184">
        <v>6</v>
      </c>
      <c r="H100" s="184" t="s">
        <v>74</v>
      </c>
      <c r="I100" s="183" t="s">
        <v>74</v>
      </c>
      <c r="J100" s="120" t="s">
        <v>74</v>
      </c>
      <c r="K100" s="229">
        <v>59</v>
      </c>
      <c r="L100" s="183">
        <v>20</v>
      </c>
      <c r="M100" s="183">
        <v>11</v>
      </c>
      <c r="N100" s="183" t="s">
        <v>74</v>
      </c>
      <c r="O100" s="183" t="s">
        <v>74</v>
      </c>
      <c r="P100" s="120" t="s">
        <v>74</v>
      </c>
      <c r="Q100" s="83"/>
      <c r="R100" s="94"/>
      <c r="S100" s="111"/>
      <c r="T100" s="61" t="str">
        <f t="shared" si="9"/>
        <v>Windsor &amp; Maidenhead</v>
      </c>
      <c r="U100" s="115" t="b">
        <f t="shared" si="10"/>
        <v>0</v>
      </c>
      <c r="W100" s="114"/>
      <c r="X100" s="114"/>
      <c r="Y100" s="114"/>
      <c r="Z100" s="114"/>
      <c r="AA100" s="114"/>
      <c r="AB100" s="114"/>
      <c r="AC100" s="114"/>
    </row>
    <row r="101" spans="1:29" s="68" customFormat="1" ht="13.5" customHeight="1" x14ac:dyDescent="0.2">
      <c r="A101" s="82"/>
      <c r="B101" s="69" t="s">
        <v>16</v>
      </c>
      <c r="C101" s="67"/>
      <c r="D101" s="220">
        <v>57.6</v>
      </c>
      <c r="E101" s="231">
        <v>28.4</v>
      </c>
      <c r="F101" s="184">
        <v>10.3</v>
      </c>
      <c r="G101" s="184">
        <v>3.6</v>
      </c>
      <c r="H101" s="184">
        <v>8.6</v>
      </c>
      <c r="I101" s="183">
        <v>6.6</v>
      </c>
      <c r="J101" s="120">
        <v>0</v>
      </c>
      <c r="K101" s="229">
        <v>49</v>
      </c>
      <c r="L101" s="183">
        <v>18</v>
      </c>
      <c r="M101" s="183">
        <v>6</v>
      </c>
      <c r="N101" s="183">
        <v>15</v>
      </c>
      <c r="O101" s="190">
        <v>11</v>
      </c>
      <c r="P101" s="151">
        <v>0</v>
      </c>
      <c r="Q101" s="83"/>
      <c r="R101" s="94"/>
      <c r="S101" s="111"/>
      <c r="T101" s="61" t="str">
        <f t="shared" si="9"/>
        <v>Wokingham</v>
      </c>
      <c r="U101" s="115" t="b">
        <f t="shared" si="10"/>
        <v>0</v>
      </c>
      <c r="W101" s="114"/>
      <c r="X101" s="114"/>
      <c r="Y101" s="114"/>
      <c r="Z101" s="114"/>
      <c r="AA101" s="114"/>
      <c r="AB101" s="114"/>
      <c r="AC101" s="114"/>
    </row>
    <row r="102" spans="1:29" s="68" customFormat="1" ht="13.5" customHeight="1" x14ac:dyDescent="0.2">
      <c r="A102" s="82"/>
      <c r="B102" s="88" t="s">
        <v>23</v>
      </c>
      <c r="C102" s="67"/>
      <c r="D102" s="221">
        <v>3790</v>
      </c>
      <c r="E102" s="233">
        <v>1090</v>
      </c>
      <c r="F102" s="185">
        <v>760</v>
      </c>
      <c r="G102" s="185">
        <v>870</v>
      </c>
      <c r="H102" s="185">
        <v>750</v>
      </c>
      <c r="I102" s="185">
        <v>260</v>
      </c>
      <c r="J102" s="152">
        <v>70</v>
      </c>
      <c r="K102" s="229">
        <v>29</v>
      </c>
      <c r="L102" s="183">
        <v>20</v>
      </c>
      <c r="M102" s="183">
        <v>23</v>
      </c>
      <c r="N102" s="183">
        <v>20</v>
      </c>
      <c r="O102" s="183">
        <v>7</v>
      </c>
      <c r="P102" s="120">
        <v>2</v>
      </c>
      <c r="Q102" s="83"/>
      <c r="R102" s="94"/>
      <c r="S102" s="111"/>
      <c r="T102" s="61" t="str">
        <f t="shared" si="9"/>
        <v>South East</v>
      </c>
      <c r="U102" s="115" t="b">
        <f t="shared" si="10"/>
        <v>0</v>
      </c>
      <c r="W102" s="114"/>
      <c r="X102" s="114"/>
      <c r="Y102" s="114"/>
      <c r="Z102" s="114"/>
      <c r="AA102" s="114"/>
      <c r="AB102" s="114"/>
      <c r="AC102" s="114"/>
    </row>
    <row r="103" spans="1:29" s="68" customFormat="1" ht="13.5" customHeight="1" x14ac:dyDescent="0.2">
      <c r="A103" s="177"/>
      <c r="B103" s="193" t="s">
        <v>54</v>
      </c>
      <c r="C103" s="67"/>
      <c r="D103" s="222">
        <v>2390</v>
      </c>
      <c r="E103" s="235">
        <v>650</v>
      </c>
      <c r="F103" s="194">
        <v>510</v>
      </c>
      <c r="G103" s="194">
        <v>450</v>
      </c>
      <c r="H103" s="194">
        <v>530</v>
      </c>
      <c r="I103" s="194">
        <v>200</v>
      </c>
      <c r="J103" s="196">
        <v>40</v>
      </c>
      <c r="K103" s="229">
        <v>27</v>
      </c>
      <c r="L103" s="183">
        <v>21</v>
      </c>
      <c r="M103" s="183">
        <v>19</v>
      </c>
      <c r="N103" s="183">
        <v>22</v>
      </c>
      <c r="O103" s="190">
        <v>8</v>
      </c>
      <c r="P103" s="151">
        <v>2</v>
      </c>
      <c r="Q103" s="83"/>
      <c r="R103" s="94"/>
      <c r="S103" s="111"/>
      <c r="T103" s="178" t="str">
        <f t="shared" si="9"/>
        <v>South West</v>
      </c>
      <c r="U103" s="115" t="b">
        <f t="shared" si="10"/>
        <v>0</v>
      </c>
      <c r="W103" s="114"/>
      <c r="X103" s="114"/>
      <c r="Y103" s="114"/>
      <c r="Z103" s="114"/>
      <c r="AA103" s="114"/>
      <c r="AB103" s="114"/>
      <c r="AC103" s="114"/>
    </row>
    <row r="104" spans="1:29" s="65" customFormat="1" ht="15" customHeight="1" x14ac:dyDescent="0.2">
      <c r="A104" s="79"/>
      <c r="B104" s="147" t="s">
        <v>42</v>
      </c>
      <c r="C104" s="58"/>
      <c r="D104" s="223">
        <v>26240</v>
      </c>
      <c r="E104" s="259">
        <v>7430</v>
      </c>
      <c r="F104" s="186">
        <v>5280</v>
      </c>
      <c r="G104" s="186">
        <v>5490</v>
      </c>
      <c r="H104" s="186">
        <v>5650</v>
      </c>
      <c r="I104" s="186">
        <v>1820</v>
      </c>
      <c r="J104" s="153">
        <v>570</v>
      </c>
      <c r="K104" s="229">
        <v>28</v>
      </c>
      <c r="L104" s="183">
        <v>20</v>
      </c>
      <c r="M104" s="183">
        <v>21</v>
      </c>
      <c r="N104" s="183">
        <v>21</v>
      </c>
      <c r="O104" s="183">
        <v>7</v>
      </c>
      <c r="P104" s="120">
        <v>2</v>
      </c>
      <c r="Q104" s="78"/>
      <c r="R104" s="92"/>
      <c r="S104" s="105"/>
      <c r="W104" s="114"/>
      <c r="X104" s="114"/>
      <c r="Y104" s="114"/>
      <c r="Z104" s="114"/>
      <c r="AA104" s="114"/>
      <c r="AB104" s="114"/>
      <c r="AC104" s="114"/>
    </row>
    <row r="105" spans="1:29" s="65" customFormat="1" ht="21" customHeight="1" x14ac:dyDescent="0.2">
      <c r="A105" s="79"/>
      <c r="B105" s="366" t="s">
        <v>125</v>
      </c>
      <c r="C105" s="366"/>
      <c r="D105" s="366"/>
      <c r="E105" s="366"/>
      <c r="F105" s="366"/>
      <c r="G105" s="366"/>
      <c r="H105" s="366"/>
      <c r="I105" s="366"/>
      <c r="J105" s="257"/>
      <c r="K105" s="102"/>
      <c r="L105" s="102"/>
      <c r="M105" s="102"/>
      <c r="N105" s="102"/>
      <c r="O105" s="102"/>
      <c r="P105" s="102"/>
      <c r="Q105" s="78"/>
      <c r="R105" s="92"/>
      <c r="S105" s="105"/>
      <c r="W105" s="114"/>
      <c r="X105" s="114"/>
      <c r="Y105" s="114"/>
      <c r="Z105" s="114"/>
      <c r="AA105" s="114"/>
      <c r="AB105" s="114"/>
      <c r="AC105" s="114"/>
    </row>
    <row r="106" spans="1:29" s="65" customFormat="1" ht="7.5" customHeight="1" x14ac:dyDescent="0.2">
      <c r="A106" s="79"/>
      <c r="B106" s="44"/>
      <c r="C106" s="44"/>
      <c r="D106" s="43"/>
      <c r="E106" s="43"/>
      <c r="F106" s="43"/>
      <c r="G106" s="43"/>
      <c r="H106" s="43"/>
      <c r="I106" s="43"/>
      <c r="J106" s="43"/>
      <c r="K106" s="43"/>
      <c r="L106" s="45"/>
      <c r="M106" s="45"/>
      <c r="N106" s="45"/>
      <c r="O106" s="45"/>
      <c r="P106" s="45"/>
      <c r="Q106" s="78"/>
      <c r="R106" s="92"/>
      <c r="S106" s="105"/>
      <c r="W106" s="114"/>
      <c r="X106" s="114"/>
      <c r="Y106" s="114"/>
      <c r="Z106" s="114"/>
      <c r="AA106" s="114"/>
      <c r="AB106" s="114"/>
      <c r="AC106" s="114"/>
    </row>
    <row r="107" spans="1:29" s="65" customFormat="1" ht="15" customHeight="1" x14ac:dyDescent="0.2">
      <c r="A107" s="359"/>
      <c r="B107" s="360"/>
      <c r="C107" s="360"/>
      <c r="D107" s="360"/>
      <c r="E107" s="360"/>
      <c r="F107" s="360"/>
      <c r="G107" s="360"/>
      <c r="H107" s="360"/>
      <c r="I107" s="360"/>
      <c r="J107" s="360"/>
      <c r="K107" s="360"/>
      <c r="L107" s="360"/>
      <c r="M107" s="360"/>
      <c r="N107" s="360"/>
      <c r="O107" s="360"/>
      <c r="P107" s="360"/>
      <c r="Q107" s="361"/>
      <c r="R107" s="92"/>
      <c r="S107" s="105"/>
      <c r="W107" s="114"/>
      <c r="X107" s="114"/>
      <c r="Y107" s="114"/>
      <c r="Z107" s="114"/>
      <c r="AA107" s="114"/>
      <c r="AB107" s="114"/>
      <c r="AC107" s="114"/>
    </row>
    <row r="108" spans="1:29" s="65" customFormat="1" ht="11.25" customHeight="1" x14ac:dyDescent="0.2">
      <c r="A108" s="362"/>
      <c r="B108" s="363"/>
      <c r="C108" s="363"/>
      <c r="D108" s="363"/>
      <c r="E108" s="363"/>
      <c r="F108" s="363"/>
      <c r="G108" s="363"/>
      <c r="H108" s="363"/>
      <c r="I108" s="363"/>
      <c r="J108" s="370"/>
      <c r="K108" s="363"/>
      <c r="L108" s="363"/>
      <c r="M108" s="363"/>
      <c r="N108" s="363"/>
      <c r="O108" s="363"/>
      <c r="P108" s="370"/>
      <c r="Q108" s="364"/>
      <c r="R108" s="92"/>
      <c r="S108" s="105"/>
      <c r="U108" s="110"/>
      <c r="W108" s="114"/>
      <c r="X108" s="114"/>
      <c r="Y108" s="114"/>
      <c r="Z108" s="114"/>
      <c r="AA108" s="114"/>
      <c r="AB108" s="114"/>
      <c r="AC108" s="114"/>
    </row>
    <row r="109" spans="1:29" s="65" customFormat="1" ht="13.5" customHeight="1" x14ac:dyDescent="0.2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6"/>
      <c r="R109" s="92"/>
      <c r="S109" s="159"/>
      <c r="T109" s="112"/>
      <c r="U109" s="112"/>
      <c r="V109" s="112"/>
      <c r="W109" s="114"/>
      <c r="X109" s="114"/>
      <c r="Y109" s="114"/>
      <c r="Z109" s="114"/>
      <c r="AA109" s="114"/>
      <c r="AB109" s="114"/>
      <c r="AC109" s="114"/>
    </row>
    <row r="110" spans="1:29" s="65" customFormat="1" ht="15" customHeight="1" x14ac:dyDescent="0.25">
      <c r="A110" s="77"/>
      <c r="B110" s="144" t="s">
        <v>117</v>
      </c>
      <c r="C110" s="60"/>
      <c r="D110" s="60"/>
      <c r="E110" s="60"/>
      <c r="F110" s="60"/>
      <c r="G110" s="60"/>
      <c r="H110" s="60"/>
      <c r="I110" s="60"/>
      <c r="J110" s="60"/>
      <c r="K110" s="38"/>
      <c r="L110" s="38"/>
      <c r="M110" s="38"/>
      <c r="N110" s="38"/>
      <c r="O110" s="38"/>
      <c r="P110" s="38"/>
      <c r="Q110" s="78"/>
      <c r="R110" s="92"/>
      <c r="S110" s="105"/>
      <c r="T110" s="112"/>
      <c r="U110" s="112"/>
      <c r="V110" s="112"/>
      <c r="W110" s="114"/>
      <c r="X110" s="114"/>
    </row>
    <row r="111" spans="1:29" s="65" customFormat="1" ht="18" customHeight="1" x14ac:dyDescent="0.2">
      <c r="A111" s="79"/>
      <c r="B111" s="174"/>
      <c r="C111" s="60"/>
      <c r="D111" s="60"/>
      <c r="E111" s="60"/>
      <c r="F111" s="60"/>
      <c r="G111" s="60"/>
      <c r="H111" s="60"/>
      <c r="I111" s="60"/>
      <c r="J111" s="60"/>
      <c r="K111" s="38"/>
      <c r="L111" s="38"/>
      <c r="M111" s="38"/>
      <c r="N111" s="38"/>
      <c r="O111" s="38"/>
      <c r="P111" s="38"/>
      <c r="Q111" s="78"/>
      <c r="R111" s="92"/>
      <c r="S111" s="105"/>
      <c r="T111" s="112"/>
      <c r="U111" s="112"/>
      <c r="V111" s="112"/>
      <c r="W111" s="114"/>
      <c r="X111" s="114"/>
    </row>
    <row r="112" spans="1:29" s="65" customFormat="1" ht="21" customHeight="1" x14ac:dyDescent="0.2">
      <c r="A112" s="79"/>
      <c r="B112" s="67"/>
      <c r="C112" s="67"/>
      <c r="D112" s="365" t="str">
        <f>K80</f>
        <v>Less than 2 Years</v>
      </c>
      <c r="E112" s="365"/>
      <c r="F112" s="365" t="str">
        <f>L80</f>
        <v>2 - 5 Years</v>
      </c>
      <c r="G112" s="365"/>
      <c r="H112" s="365" t="str">
        <f>M80</f>
        <v>5 - 10 Years</v>
      </c>
      <c r="I112" s="365"/>
      <c r="J112" s="365" t="str">
        <f>N80</f>
        <v>10 - 20 Years</v>
      </c>
      <c r="K112" s="365"/>
      <c r="L112" s="365" t="str">
        <f>O80</f>
        <v>20 - 30 Years</v>
      </c>
      <c r="M112" s="365"/>
      <c r="N112" s="365" t="str">
        <f>P80</f>
        <v>30 Years or more</v>
      </c>
      <c r="O112" s="365"/>
      <c r="P112" s="38"/>
      <c r="Q112" s="78"/>
      <c r="R112" s="92"/>
      <c r="S112" s="105"/>
      <c r="T112" s="112"/>
      <c r="U112" s="112"/>
      <c r="V112" s="112"/>
      <c r="W112" s="114"/>
      <c r="X112" s="114"/>
    </row>
    <row r="113" spans="1:29" s="63" customFormat="1" ht="13.5" customHeight="1" x14ac:dyDescent="0.2">
      <c r="A113" s="80"/>
      <c r="B113" s="69" t="s">
        <v>0</v>
      </c>
      <c r="C113" s="67"/>
      <c r="D113" s="244"/>
      <c r="E113" s="245"/>
      <c r="F113" s="244"/>
      <c r="G113" s="245"/>
      <c r="H113" s="244"/>
      <c r="I113" s="245"/>
      <c r="J113" s="244"/>
      <c r="K113" s="245"/>
      <c r="L113" s="244"/>
      <c r="M113" s="245"/>
      <c r="N113" s="244"/>
      <c r="O113" s="245"/>
      <c r="P113" s="38"/>
      <c r="Q113" s="81"/>
      <c r="R113" s="93"/>
      <c r="S113" s="108"/>
      <c r="T113" s="49" t="str">
        <f t="shared" ref="T113:T134" si="11">B113</f>
        <v>Bracknell Forest</v>
      </c>
      <c r="U113" s="50" t="b">
        <f t="shared" ref="U113:U134" si="12">IF($T113=$U$74,K81)</f>
        <v>0</v>
      </c>
      <c r="V113" s="50" t="b">
        <f t="shared" ref="V113:V134" si="13">IF($T113=$U$74,L81)</f>
        <v>0</v>
      </c>
      <c r="W113" s="50" t="b">
        <f t="shared" ref="W113:W134" si="14">IF($T113=$U$74,M81)</f>
        <v>0</v>
      </c>
      <c r="X113" s="50" t="b">
        <f t="shared" ref="X113:X134" si="15">IF($T113=$U$74,N81)</f>
        <v>0</v>
      </c>
      <c r="Y113" s="50" t="b">
        <f t="shared" ref="Y113:Z134" si="16">IF($T113=$U$74,O81)</f>
        <v>0</v>
      </c>
      <c r="Z113" s="50" t="b">
        <f t="shared" si="16"/>
        <v>0</v>
      </c>
      <c r="AA113" s="65"/>
      <c r="AB113" s="65"/>
      <c r="AC113" s="65"/>
    </row>
    <row r="114" spans="1:29" ht="13.5" customHeight="1" x14ac:dyDescent="0.2">
      <c r="A114" s="79"/>
      <c r="B114" s="69" t="s">
        <v>22</v>
      </c>
      <c r="C114" s="67"/>
      <c r="D114" s="244"/>
      <c r="E114" s="245"/>
      <c r="F114" s="244"/>
      <c r="G114" s="245"/>
      <c r="H114" s="244"/>
      <c r="I114" s="245"/>
      <c r="J114" s="244"/>
      <c r="K114" s="245"/>
      <c r="L114" s="244"/>
      <c r="M114" s="245"/>
      <c r="N114" s="244"/>
      <c r="O114" s="245"/>
      <c r="P114" s="41"/>
      <c r="Q114" s="78"/>
      <c r="R114" s="92"/>
      <c r="S114" s="105"/>
      <c r="T114" s="49" t="str">
        <f t="shared" si="11"/>
        <v>Brighton &amp; Hove</v>
      </c>
      <c r="U114" s="50" t="b">
        <f t="shared" si="12"/>
        <v>0</v>
      </c>
      <c r="V114" s="50" t="b">
        <f t="shared" si="13"/>
        <v>0</v>
      </c>
      <c r="W114" s="50" t="b">
        <f t="shared" si="14"/>
        <v>0</v>
      </c>
      <c r="X114" s="50" t="b">
        <f t="shared" si="15"/>
        <v>0</v>
      </c>
      <c r="Y114" s="50" t="b">
        <f t="shared" si="16"/>
        <v>0</v>
      </c>
      <c r="Z114" s="50" t="b">
        <f t="shared" si="16"/>
        <v>0</v>
      </c>
    </row>
    <row r="115" spans="1:29" ht="13.5" customHeight="1" x14ac:dyDescent="0.2">
      <c r="A115" s="79"/>
      <c r="B115" s="69" t="s">
        <v>8</v>
      </c>
      <c r="C115" s="67"/>
      <c r="D115" s="244"/>
      <c r="E115" s="245"/>
      <c r="F115" s="244"/>
      <c r="G115" s="245"/>
      <c r="H115" s="244"/>
      <c r="I115" s="245"/>
      <c r="J115" s="244"/>
      <c r="K115" s="245"/>
      <c r="L115" s="244"/>
      <c r="M115" s="245"/>
      <c r="N115" s="244"/>
      <c r="O115" s="245"/>
      <c r="P115" s="41"/>
      <c r="Q115" s="78"/>
      <c r="R115" s="92"/>
      <c r="S115" s="105"/>
      <c r="T115" s="49" t="str">
        <f t="shared" si="11"/>
        <v>Buckinghamshire</v>
      </c>
      <c r="U115" s="50" t="b">
        <f t="shared" si="12"/>
        <v>0</v>
      </c>
      <c r="V115" s="50" t="b">
        <f t="shared" si="13"/>
        <v>0</v>
      </c>
      <c r="W115" s="50" t="b">
        <f t="shared" si="14"/>
        <v>0</v>
      </c>
      <c r="X115" s="50" t="b">
        <f t="shared" si="15"/>
        <v>0</v>
      </c>
      <c r="Y115" s="50" t="b">
        <f t="shared" si="16"/>
        <v>0</v>
      </c>
      <c r="Z115" s="50" t="b">
        <f t="shared" si="16"/>
        <v>0</v>
      </c>
    </row>
    <row r="116" spans="1:29" ht="13.5" customHeight="1" x14ac:dyDescent="0.2">
      <c r="A116" s="79"/>
      <c r="B116" s="69" t="s">
        <v>4</v>
      </c>
      <c r="C116" s="67"/>
      <c r="D116" s="244"/>
      <c r="E116" s="245"/>
      <c r="F116" s="244"/>
      <c r="G116" s="245"/>
      <c r="H116" s="244"/>
      <c r="I116" s="245"/>
      <c r="J116" s="244"/>
      <c r="K116" s="245"/>
      <c r="L116" s="244"/>
      <c r="M116" s="245"/>
      <c r="N116" s="244"/>
      <c r="O116" s="245"/>
      <c r="P116" s="41"/>
      <c r="Q116" s="78"/>
      <c r="R116" s="92"/>
      <c r="S116" s="105"/>
      <c r="T116" s="49" t="str">
        <f t="shared" si="11"/>
        <v>East Sussex</v>
      </c>
      <c r="U116" s="50" t="b">
        <f t="shared" si="12"/>
        <v>0</v>
      </c>
      <c r="V116" s="50" t="b">
        <f t="shared" si="13"/>
        <v>0</v>
      </c>
      <c r="W116" s="50" t="b">
        <f t="shared" si="14"/>
        <v>0</v>
      </c>
      <c r="X116" s="50" t="b">
        <f t="shared" si="15"/>
        <v>0</v>
      </c>
      <c r="Y116" s="50" t="b">
        <f t="shared" si="16"/>
        <v>0</v>
      </c>
      <c r="Z116" s="50" t="b">
        <f t="shared" si="16"/>
        <v>0</v>
      </c>
    </row>
    <row r="117" spans="1:29" ht="13.5" customHeight="1" x14ac:dyDescent="0.2">
      <c r="A117" s="79"/>
      <c r="B117" s="69" t="s">
        <v>6</v>
      </c>
      <c r="C117" s="67"/>
      <c r="D117" s="244"/>
      <c r="E117" s="245"/>
      <c r="F117" s="244"/>
      <c r="G117" s="245"/>
      <c r="H117" s="244"/>
      <c r="I117" s="245"/>
      <c r="J117" s="244"/>
      <c r="K117" s="245"/>
      <c r="L117" s="244"/>
      <c r="M117" s="245"/>
      <c r="N117" s="244"/>
      <c r="O117" s="245"/>
      <c r="P117" s="41"/>
      <c r="Q117" s="78"/>
      <c r="R117" s="92"/>
      <c r="S117" s="105"/>
      <c r="T117" s="49" t="str">
        <f t="shared" si="11"/>
        <v>Hampshire</v>
      </c>
      <c r="U117" s="50" t="b">
        <f t="shared" si="12"/>
        <v>0</v>
      </c>
      <c r="V117" s="50" t="b">
        <f t="shared" si="13"/>
        <v>0</v>
      </c>
      <c r="W117" s="50" t="b">
        <f t="shared" si="14"/>
        <v>0</v>
      </c>
      <c r="X117" s="50" t="b">
        <f t="shared" si="15"/>
        <v>0</v>
      </c>
      <c r="Y117" s="50" t="b">
        <f t="shared" si="16"/>
        <v>0</v>
      </c>
      <c r="Z117" s="50" t="b">
        <f t="shared" si="16"/>
        <v>0</v>
      </c>
    </row>
    <row r="118" spans="1:29" ht="13.5" customHeight="1" x14ac:dyDescent="0.2">
      <c r="A118" s="79"/>
      <c r="B118" s="69" t="s">
        <v>1</v>
      </c>
      <c r="C118" s="67"/>
      <c r="D118" s="244"/>
      <c r="E118" s="245"/>
      <c r="F118" s="244"/>
      <c r="G118" s="245"/>
      <c r="H118" s="244"/>
      <c r="I118" s="245"/>
      <c r="J118" s="244"/>
      <c r="K118" s="245"/>
      <c r="L118" s="244"/>
      <c r="M118" s="245"/>
      <c r="N118" s="244"/>
      <c r="O118" s="245"/>
      <c r="P118" s="41"/>
      <c r="Q118" s="78"/>
      <c r="R118" s="92"/>
      <c r="S118" s="105"/>
      <c r="T118" s="49" t="str">
        <f t="shared" si="11"/>
        <v>Isle of Wight</v>
      </c>
      <c r="U118" s="50" t="b">
        <f t="shared" si="12"/>
        <v>0</v>
      </c>
      <c r="V118" s="50" t="b">
        <f t="shared" si="13"/>
        <v>0</v>
      </c>
      <c r="W118" s="50" t="b">
        <f t="shared" si="14"/>
        <v>0</v>
      </c>
      <c r="X118" s="50" t="b">
        <f t="shared" si="15"/>
        <v>0</v>
      </c>
      <c r="Y118" s="50" t="b">
        <f t="shared" si="16"/>
        <v>0</v>
      </c>
      <c r="Z118" s="50" t="b">
        <f t="shared" si="16"/>
        <v>0</v>
      </c>
    </row>
    <row r="119" spans="1:29" ht="13.5" customHeight="1" x14ac:dyDescent="0.2">
      <c r="A119" s="79"/>
      <c r="B119" s="69" t="s">
        <v>9</v>
      </c>
      <c r="C119" s="67"/>
      <c r="D119" s="244"/>
      <c r="E119" s="245"/>
      <c r="F119" s="244"/>
      <c r="G119" s="245"/>
      <c r="H119" s="244"/>
      <c r="I119" s="245"/>
      <c r="J119" s="244"/>
      <c r="K119" s="245"/>
      <c r="L119" s="244"/>
      <c r="M119" s="245"/>
      <c r="N119" s="244"/>
      <c r="O119" s="245"/>
      <c r="P119" s="41"/>
      <c r="Q119" s="78"/>
      <c r="R119" s="92"/>
      <c r="S119" s="105"/>
      <c r="T119" s="49" t="str">
        <f t="shared" si="11"/>
        <v>Kent</v>
      </c>
      <c r="U119" s="50" t="b">
        <f t="shared" si="12"/>
        <v>0</v>
      </c>
      <c r="V119" s="50" t="b">
        <f t="shared" si="13"/>
        <v>0</v>
      </c>
      <c r="W119" s="50" t="b">
        <f t="shared" si="14"/>
        <v>0</v>
      </c>
      <c r="X119" s="50" t="b">
        <f t="shared" si="15"/>
        <v>0</v>
      </c>
      <c r="Y119" s="50" t="b">
        <f t="shared" si="16"/>
        <v>0</v>
      </c>
      <c r="Z119" s="50" t="b">
        <f t="shared" si="16"/>
        <v>0</v>
      </c>
    </row>
    <row r="120" spans="1:29" s="65" customFormat="1" ht="13.5" customHeight="1" x14ac:dyDescent="0.2">
      <c r="A120" s="79"/>
      <c r="B120" s="69" t="s">
        <v>2</v>
      </c>
      <c r="C120" s="67"/>
      <c r="D120" s="244"/>
      <c r="E120" s="245"/>
      <c r="F120" s="244"/>
      <c r="G120" s="245"/>
      <c r="H120" s="244"/>
      <c r="I120" s="245"/>
      <c r="J120" s="244"/>
      <c r="K120" s="245"/>
      <c r="L120" s="244"/>
      <c r="M120" s="245"/>
      <c r="N120" s="244"/>
      <c r="O120" s="245"/>
      <c r="P120" s="41"/>
      <c r="Q120" s="78"/>
      <c r="R120" s="92"/>
      <c r="S120" s="105"/>
      <c r="T120" s="49" t="str">
        <f t="shared" si="11"/>
        <v>Medway</v>
      </c>
      <c r="U120" s="50" t="b">
        <f t="shared" si="12"/>
        <v>0</v>
      </c>
      <c r="V120" s="50" t="b">
        <f t="shared" si="13"/>
        <v>0</v>
      </c>
      <c r="W120" s="50" t="b">
        <f t="shared" si="14"/>
        <v>0</v>
      </c>
      <c r="X120" s="50" t="b">
        <f t="shared" si="15"/>
        <v>0</v>
      </c>
      <c r="Y120" s="50" t="b">
        <f t="shared" si="16"/>
        <v>0</v>
      </c>
      <c r="Z120" s="50" t="b">
        <f t="shared" si="16"/>
        <v>0</v>
      </c>
    </row>
    <row r="121" spans="1:29" s="65" customFormat="1" ht="13.5" customHeight="1" x14ac:dyDescent="0.2">
      <c r="A121" s="79"/>
      <c r="B121" s="69" t="s">
        <v>10</v>
      </c>
      <c r="C121" s="67"/>
      <c r="D121" s="244"/>
      <c r="E121" s="245"/>
      <c r="F121" s="244"/>
      <c r="G121" s="245"/>
      <c r="H121" s="244"/>
      <c r="I121" s="245"/>
      <c r="J121" s="244"/>
      <c r="K121" s="245"/>
      <c r="L121" s="244"/>
      <c r="M121" s="245"/>
      <c r="N121" s="244"/>
      <c r="O121" s="245"/>
      <c r="P121" s="41"/>
      <c r="Q121" s="78"/>
      <c r="R121" s="92"/>
      <c r="S121" s="105"/>
      <c r="T121" s="49" t="str">
        <f t="shared" si="11"/>
        <v>Milton Keynes</v>
      </c>
      <c r="U121" s="50" t="b">
        <f t="shared" si="12"/>
        <v>0</v>
      </c>
      <c r="V121" s="50" t="b">
        <f t="shared" si="13"/>
        <v>0</v>
      </c>
      <c r="W121" s="50" t="b">
        <f t="shared" si="14"/>
        <v>0</v>
      </c>
      <c r="X121" s="50" t="b">
        <f t="shared" si="15"/>
        <v>0</v>
      </c>
      <c r="Y121" s="50" t="b">
        <f t="shared" si="16"/>
        <v>0</v>
      </c>
      <c r="Z121" s="50" t="b">
        <f t="shared" si="16"/>
        <v>0</v>
      </c>
    </row>
    <row r="122" spans="1:29" s="65" customFormat="1" ht="13.5" customHeight="1" x14ac:dyDescent="0.2">
      <c r="A122" s="79"/>
      <c r="B122" s="69" t="s">
        <v>11</v>
      </c>
      <c r="C122" s="67"/>
      <c r="D122" s="244"/>
      <c r="E122" s="245"/>
      <c r="F122" s="244"/>
      <c r="G122" s="245"/>
      <c r="H122" s="244"/>
      <c r="I122" s="245"/>
      <c r="J122" s="244"/>
      <c r="K122" s="245"/>
      <c r="L122" s="244"/>
      <c r="M122" s="245"/>
      <c r="N122" s="244"/>
      <c r="O122" s="245"/>
      <c r="P122" s="41"/>
      <c r="Q122" s="78"/>
      <c r="R122" s="92"/>
      <c r="S122" s="105"/>
      <c r="T122" s="49" t="str">
        <f t="shared" si="11"/>
        <v>Oxfordshire</v>
      </c>
      <c r="U122" s="50" t="b">
        <f t="shared" si="12"/>
        <v>0</v>
      </c>
      <c r="V122" s="50" t="b">
        <f t="shared" si="13"/>
        <v>0</v>
      </c>
      <c r="W122" s="50" t="b">
        <f t="shared" si="14"/>
        <v>0</v>
      </c>
      <c r="X122" s="50" t="b">
        <f t="shared" si="15"/>
        <v>0</v>
      </c>
      <c r="Y122" s="50" t="b">
        <f t="shared" si="16"/>
        <v>0</v>
      </c>
      <c r="Z122" s="50" t="b">
        <f t="shared" si="16"/>
        <v>0</v>
      </c>
    </row>
    <row r="123" spans="1:29" s="65" customFormat="1" ht="13.5" customHeight="1" x14ac:dyDescent="0.2">
      <c r="A123" s="79"/>
      <c r="B123" s="69" t="s">
        <v>12</v>
      </c>
      <c r="C123" s="67"/>
      <c r="D123" s="244"/>
      <c r="E123" s="245"/>
      <c r="F123" s="244"/>
      <c r="G123" s="245"/>
      <c r="H123" s="244"/>
      <c r="I123" s="245"/>
      <c r="J123" s="244"/>
      <c r="K123" s="245"/>
      <c r="L123" s="244"/>
      <c r="M123" s="245"/>
      <c r="N123" s="244"/>
      <c r="O123" s="245"/>
      <c r="P123" s="41"/>
      <c r="Q123" s="78"/>
      <c r="R123" s="92"/>
      <c r="S123" s="105"/>
      <c r="T123" s="49" t="str">
        <f t="shared" si="11"/>
        <v>Portsmouth</v>
      </c>
      <c r="U123" s="50" t="b">
        <f t="shared" si="12"/>
        <v>0</v>
      </c>
      <c r="V123" s="50" t="b">
        <f t="shared" si="13"/>
        <v>0</v>
      </c>
      <c r="W123" s="50" t="b">
        <f t="shared" si="14"/>
        <v>0</v>
      </c>
      <c r="X123" s="50" t="b">
        <f t="shared" si="15"/>
        <v>0</v>
      </c>
      <c r="Y123" s="50" t="b">
        <f t="shared" si="16"/>
        <v>0</v>
      </c>
      <c r="Z123" s="50" t="b">
        <f t="shared" si="16"/>
        <v>0</v>
      </c>
    </row>
    <row r="124" spans="1:29" s="65" customFormat="1" ht="13.5" customHeight="1" x14ac:dyDescent="0.2">
      <c r="A124" s="79"/>
      <c r="B124" s="69" t="s">
        <v>3</v>
      </c>
      <c r="C124" s="67"/>
      <c r="D124" s="244"/>
      <c r="E124" s="245"/>
      <c r="F124" s="244"/>
      <c r="G124" s="245"/>
      <c r="H124" s="244"/>
      <c r="I124" s="245"/>
      <c r="J124" s="244"/>
      <c r="K124" s="245"/>
      <c r="L124" s="244"/>
      <c r="M124" s="245"/>
      <c r="N124" s="244"/>
      <c r="O124" s="245"/>
      <c r="P124" s="41"/>
      <c r="Q124" s="78"/>
      <c r="R124" s="92"/>
      <c r="S124" s="105"/>
      <c r="T124" s="49" t="str">
        <f t="shared" si="11"/>
        <v>Reading</v>
      </c>
      <c r="U124" s="50" t="b">
        <f t="shared" si="12"/>
        <v>0</v>
      </c>
      <c r="V124" s="50" t="b">
        <f t="shared" si="13"/>
        <v>0</v>
      </c>
      <c r="W124" s="50" t="b">
        <f t="shared" si="14"/>
        <v>0</v>
      </c>
      <c r="X124" s="50" t="b">
        <f t="shared" si="15"/>
        <v>0</v>
      </c>
      <c r="Y124" s="50" t="b">
        <f t="shared" si="16"/>
        <v>0</v>
      </c>
      <c r="Z124" s="50" t="b">
        <f t="shared" si="16"/>
        <v>0</v>
      </c>
    </row>
    <row r="125" spans="1:29" s="65" customFormat="1" ht="13.5" customHeight="1" x14ac:dyDescent="0.2">
      <c r="A125" s="79"/>
      <c r="B125" s="69" t="s">
        <v>13</v>
      </c>
      <c r="C125" s="67"/>
      <c r="D125" s="244"/>
      <c r="E125" s="245"/>
      <c r="F125" s="244"/>
      <c r="G125" s="245"/>
      <c r="H125" s="244"/>
      <c r="I125" s="245"/>
      <c r="J125" s="244"/>
      <c r="K125" s="245"/>
      <c r="L125" s="244"/>
      <c r="M125" s="245"/>
      <c r="N125" s="244"/>
      <c r="O125" s="245"/>
      <c r="P125" s="41"/>
      <c r="Q125" s="78"/>
      <c r="R125" s="92"/>
      <c r="S125" s="105"/>
      <c r="T125" s="49" t="str">
        <f t="shared" si="11"/>
        <v>Slough</v>
      </c>
      <c r="U125" s="50" t="b">
        <f t="shared" si="12"/>
        <v>0</v>
      </c>
      <c r="V125" s="50" t="b">
        <f t="shared" si="13"/>
        <v>0</v>
      </c>
      <c r="W125" s="50" t="b">
        <f t="shared" si="14"/>
        <v>0</v>
      </c>
      <c r="X125" s="50" t="b">
        <f t="shared" si="15"/>
        <v>0</v>
      </c>
      <c r="Y125" s="50" t="b">
        <f t="shared" si="16"/>
        <v>0</v>
      </c>
      <c r="Z125" s="50" t="b">
        <f t="shared" si="16"/>
        <v>0</v>
      </c>
    </row>
    <row r="126" spans="1:29" s="65" customFormat="1" ht="13.5" customHeight="1" x14ac:dyDescent="0.2">
      <c r="A126" s="79"/>
      <c r="B126" s="69" t="s">
        <v>28</v>
      </c>
      <c r="C126" s="67"/>
      <c r="D126" s="244"/>
      <c r="E126" s="245"/>
      <c r="F126" s="244"/>
      <c r="G126" s="245"/>
      <c r="H126" s="244"/>
      <c r="I126" s="245"/>
      <c r="J126" s="244"/>
      <c r="K126" s="245"/>
      <c r="L126" s="244"/>
      <c r="M126" s="245"/>
      <c r="N126" s="244"/>
      <c r="O126" s="245"/>
      <c r="P126" s="41"/>
      <c r="Q126" s="78"/>
      <c r="R126" s="92"/>
      <c r="S126" s="105"/>
      <c r="T126" s="49" t="str">
        <f t="shared" si="11"/>
        <v>Somerset</v>
      </c>
      <c r="U126" s="50" t="b">
        <f t="shared" si="12"/>
        <v>0</v>
      </c>
      <c r="V126" s="50" t="b">
        <f t="shared" si="13"/>
        <v>0</v>
      </c>
      <c r="W126" s="50" t="b">
        <f t="shared" si="14"/>
        <v>0</v>
      </c>
      <c r="X126" s="50" t="b">
        <f t="shared" si="15"/>
        <v>0</v>
      </c>
      <c r="Y126" s="50" t="b">
        <f t="shared" si="16"/>
        <v>0</v>
      </c>
      <c r="Z126" s="50" t="b">
        <f t="shared" si="16"/>
        <v>0</v>
      </c>
    </row>
    <row r="127" spans="1:29" s="65" customFormat="1" ht="13.5" customHeight="1" x14ac:dyDescent="0.2">
      <c r="A127" s="79"/>
      <c r="B127" s="69" t="s">
        <v>14</v>
      </c>
      <c r="C127" s="67"/>
      <c r="D127" s="244"/>
      <c r="E127" s="245"/>
      <c r="F127" s="244"/>
      <c r="G127" s="245"/>
      <c r="H127" s="244"/>
      <c r="I127" s="245"/>
      <c r="J127" s="244"/>
      <c r="K127" s="245"/>
      <c r="L127" s="244"/>
      <c r="M127" s="245"/>
      <c r="N127" s="244"/>
      <c r="O127" s="245"/>
      <c r="P127" s="41"/>
      <c r="Q127" s="78"/>
      <c r="R127" s="92"/>
      <c r="S127" s="105"/>
      <c r="T127" s="49" t="str">
        <f t="shared" si="11"/>
        <v>Southampton</v>
      </c>
      <c r="U127" s="50" t="b">
        <f t="shared" si="12"/>
        <v>0</v>
      </c>
      <c r="V127" s="50" t="b">
        <f t="shared" si="13"/>
        <v>0</v>
      </c>
      <c r="W127" s="50" t="b">
        <f t="shared" si="14"/>
        <v>0</v>
      </c>
      <c r="X127" s="50" t="b">
        <f t="shared" si="15"/>
        <v>0</v>
      </c>
      <c r="Y127" s="50" t="b">
        <f t="shared" si="16"/>
        <v>0</v>
      </c>
      <c r="Z127" s="50" t="b">
        <f t="shared" si="16"/>
        <v>0</v>
      </c>
    </row>
    <row r="128" spans="1:29" s="65" customFormat="1" ht="13.5" customHeight="1" x14ac:dyDescent="0.2">
      <c r="A128" s="79"/>
      <c r="B128" s="69" t="s">
        <v>7</v>
      </c>
      <c r="C128" s="67"/>
      <c r="D128" s="244"/>
      <c r="E128" s="245"/>
      <c r="F128" s="244"/>
      <c r="G128" s="245"/>
      <c r="H128" s="244"/>
      <c r="I128" s="245"/>
      <c r="J128" s="244"/>
      <c r="K128" s="245"/>
      <c r="L128" s="244"/>
      <c r="M128" s="245"/>
      <c r="N128" s="244"/>
      <c r="O128" s="245"/>
      <c r="P128" s="41"/>
      <c r="Q128" s="78"/>
      <c r="R128" s="92"/>
      <c r="S128" s="105"/>
      <c r="T128" s="49" t="str">
        <f t="shared" si="11"/>
        <v>Surrey</v>
      </c>
      <c r="U128" s="50" t="b">
        <f t="shared" si="12"/>
        <v>0</v>
      </c>
      <c r="V128" s="50" t="b">
        <f t="shared" si="13"/>
        <v>0</v>
      </c>
      <c r="W128" s="50" t="b">
        <f t="shared" si="14"/>
        <v>0</v>
      </c>
      <c r="X128" s="50" t="b">
        <f t="shared" si="15"/>
        <v>0</v>
      </c>
      <c r="Y128" s="50" t="b">
        <f t="shared" si="16"/>
        <v>0</v>
      </c>
      <c r="Z128" s="50" t="b">
        <f t="shared" si="16"/>
        <v>0</v>
      </c>
    </row>
    <row r="129" spans="1:26" s="65" customFormat="1" ht="13.5" customHeight="1" x14ac:dyDescent="0.2">
      <c r="A129" s="137"/>
      <c r="B129" s="69" t="s">
        <v>52</v>
      </c>
      <c r="C129" s="67"/>
      <c r="D129" s="244"/>
      <c r="E129" s="245"/>
      <c r="F129" s="244"/>
      <c r="G129" s="245"/>
      <c r="H129" s="244"/>
      <c r="I129" s="245"/>
      <c r="J129" s="244"/>
      <c r="K129" s="245"/>
      <c r="L129" s="244"/>
      <c r="M129" s="245"/>
      <c r="N129" s="244"/>
      <c r="O129" s="245"/>
      <c r="P129" s="41"/>
      <c r="Q129" s="78"/>
      <c r="R129" s="92"/>
      <c r="S129" s="105"/>
      <c r="T129" s="49" t="str">
        <f t="shared" si="11"/>
        <v>Swindon</v>
      </c>
      <c r="U129" s="50" t="b">
        <f t="shared" si="12"/>
        <v>0</v>
      </c>
      <c r="V129" s="50" t="b">
        <f t="shared" si="13"/>
        <v>0</v>
      </c>
      <c r="W129" s="50" t="b">
        <f t="shared" si="14"/>
        <v>0</v>
      </c>
      <c r="X129" s="50" t="b">
        <f t="shared" si="15"/>
        <v>0</v>
      </c>
      <c r="Y129" s="50" t="b">
        <f t="shared" si="16"/>
        <v>0</v>
      </c>
      <c r="Z129" s="50" t="b">
        <f t="shared" si="16"/>
        <v>0</v>
      </c>
    </row>
    <row r="130" spans="1:26" s="65" customFormat="1" ht="13.5" customHeight="1" x14ac:dyDescent="0.2">
      <c r="A130" s="79"/>
      <c r="B130" s="69" t="s">
        <v>15</v>
      </c>
      <c r="C130" s="67"/>
      <c r="D130" s="244"/>
      <c r="E130" s="245"/>
      <c r="F130" s="244"/>
      <c r="G130" s="245"/>
      <c r="H130" s="244"/>
      <c r="I130" s="245"/>
      <c r="J130" s="244"/>
      <c r="K130" s="245"/>
      <c r="L130" s="244"/>
      <c r="M130" s="245"/>
      <c r="N130" s="244"/>
      <c r="O130" s="245"/>
      <c r="P130" s="41"/>
      <c r="Q130" s="78"/>
      <c r="R130" s="92"/>
      <c r="S130" s="105"/>
      <c r="T130" s="49" t="str">
        <f t="shared" si="11"/>
        <v>West Berkshire</v>
      </c>
      <c r="U130" s="50" t="b">
        <f t="shared" si="12"/>
        <v>0</v>
      </c>
      <c r="V130" s="50" t="b">
        <f t="shared" si="13"/>
        <v>0</v>
      </c>
      <c r="W130" s="50" t="b">
        <f t="shared" si="14"/>
        <v>0</v>
      </c>
      <c r="X130" s="50" t="b">
        <f t="shared" si="15"/>
        <v>0</v>
      </c>
      <c r="Y130" s="50" t="b">
        <f t="shared" si="16"/>
        <v>0</v>
      </c>
      <c r="Z130" s="50" t="b">
        <f t="shared" si="16"/>
        <v>0</v>
      </c>
    </row>
    <row r="131" spans="1:26" s="65" customFormat="1" ht="13.5" customHeight="1" x14ac:dyDescent="0.2">
      <c r="A131" s="79"/>
      <c r="B131" s="69" t="s">
        <v>5</v>
      </c>
      <c r="C131" s="67"/>
      <c r="D131" s="244"/>
      <c r="E131" s="245"/>
      <c r="F131" s="244"/>
      <c r="G131" s="245"/>
      <c r="H131" s="244"/>
      <c r="I131" s="245"/>
      <c r="J131" s="244"/>
      <c r="K131" s="245"/>
      <c r="L131" s="244"/>
      <c r="M131" s="245"/>
      <c r="N131" s="244"/>
      <c r="O131" s="245"/>
      <c r="P131" s="41"/>
      <c r="Q131" s="78"/>
      <c r="R131" s="92"/>
      <c r="S131" s="105"/>
      <c r="T131" s="49" t="str">
        <f t="shared" si="11"/>
        <v>West Sussex</v>
      </c>
      <c r="U131" s="50" t="b">
        <f t="shared" si="12"/>
        <v>0</v>
      </c>
      <c r="V131" s="50" t="b">
        <f t="shared" si="13"/>
        <v>0</v>
      </c>
      <c r="W131" s="50" t="b">
        <f t="shared" si="14"/>
        <v>0</v>
      </c>
      <c r="X131" s="50" t="b">
        <f t="shared" si="15"/>
        <v>0</v>
      </c>
      <c r="Y131" s="50" t="b">
        <f t="shared" si="16"/>
        <v>0</v>
      </c>
      <c r="Z131" s="50" t="b">
        <f t="shared" si="16"/>
        <v>0</v>
      </c>
    </row>
    <row r="132" spans="1:26" s="65" customFormat="1" ht="13.5" customHeight="1" x14ac:dyDescent="0.2">
      <c r="A132" s="79"/>
      <c r="B132" s="69" t="s">
        <v>21</v>
      </c>
      <c r="C132" s="67"/>
      <c r="D132" s="244"/>
      <c r="E132" s="245"/>
      <c r="F132" s="244"/>
      <c r="G132" s="245"/>
      <c r="H132" s="244"/>
      <c r="I132" s="245"/>
      <c r="J132" s="244"/>
      <c r="K132" s="245"/>
      <c r="L132" s="244"/>
      <c r="M132" s="245"/>
      <c r="N132" s="244"/>
      <c r="O132" s="245"/>
      <c r="P132" s="41"/>
      <c r="Q132" s="78"/>
      <c r="R132" s="92"/>
      <c r="S132" s="105"/>
      <c r="T132" s="49" t="str">
        <f t="shared" si="11"/>
        <v>Windsor &amp; Maidenhead</v>
      </c>
      <c r="U132" s="50" t="b">
        <f t="shared" si="12"/>
        <v>0</v>
      </c>
      <c r="V132" s="50" t="b">
        <f t="shared" si="13"/>
        <v>0</v>
      </c>
      <c r="W132" s="50" t="b">
        <f t="shared" si="14"/>
        <v>0</v>
      </c>
      <c r="X132" s="50" t="b">
        <f t="shared" si="15"/>
        <v>0</v>
      </c>
      <c r="Y132" s="50" t="b">
        <f t="shared" si="16"/>
        <v>0</v>
      </c>
      <c r="Z132" s="50" t="b">
        <f t="shared" si="16"/>
        <v>0</v>
      </c>
    </row>
    <row r="133" spans="1:26" s="65" customFormat="1" ht="13.5" customHeight="1" x14ac:dyDescent="0.2">
      <c r="A133" s="79"/>
      <c r="B133" s="69" t="s">
        <v>16</v>
      </c>
      <c r="C133" s="67"/>
      <c r="D133" s="244"/>
      <c r="E133" s="245"/>
      <c r="F133" s="244"/>
      <c r="G133" s="245"/>
      <c r="H133" s="244"/>
      <c r="I133" s="245"/>
      <c r="J133" s="244"/>
      <c r="K133" s="245"/>
      <c r="L133" s="244"/>
      <c r="M133" s="245"/>
      <c r="N133" s="244"/>
      <c r="O133" s="245"/>
      <c r="P133" s="41"/>
      <c r="Q133" s="78"/>
      <c r="R133" s="92"/>
      <c r="S133" s="105"/>
      <c r="T133" s="49" t="str">
        <f t="shared" si="11"/>
        <v>Wokingham</v>
      </c>
      <c r="U133" s="50" t="b">
        <f t="shared" si="12"/>
        <v>0</v>
      </c>
      <c r="V133" s="50" t="b">
        <f t="shared" si="13"/>
        <v>0</v>
      </c>
      <c r="W133" s="50" t="b">
        <f t="shared" si="14"/>
        <v>0</v>
      </c>
      <c r="X133" s="50" t="b">
        <f t="shared" si="15"/>
        <v>0</v>
      </c>
      <c r="Y133" s="50" t="b">
        <f t="shared" si="16"/>
        <v>0</v>
      </c>
      <c r="Z133" s="50" t="b">
        <f t="shared" si="16"/>
        <v>0</v>
      </c>
    </row>
    <row r="134" spans="1:26" s="65" customFormat="1" ht="13.5" customHeight="1" x14ac:dyDescent="0.2">
      <c r="A134" s="79"/>
      <c r="B134" s="88" t="s">
        <v>23</v>
      </c>
      <c r="C134" s="67"/>
      <c r="D134" s="244"/>
      <c r="E134" s="245"/>
      <c r="F134" s="244"/>
      <c r="G134" s="245"/>
      <c r="H134" s="244"/>
      <c r="I134" s="245"/>
      <c r="J134" s="244"/>
      <c r="K134" s="245"/>
      <c r="L134" s="244"/>
      <c r="M134" s="245"/>
      <c r="N134" s="244"/>
      <c r="O134" s="245"/>
      <c r="P134" s="41"/>
      <c r="Q134" s="78"/>
      <c r="R134" s="92"/>
      <c r="S134" s="105"/>
      <c r="T134" s="49" t="str">
        <f t="shared" si="11"/>
        <v>South East</v>
      </c>
      <c r="U134" s="50" t="b">
        <f t="shared" si="12"/>
        <v>0</v>
      </c>
      <c r="V134" s="50" t="b">
        <f t="shared" si="13"/>
        <v>0</v>
      </c>
      <c r="W134" s="50" t="b">
        <f t="shared" si="14"/>
        <v>0</v>
      </c>
      <c r="X134" s="50" t="b">
        <f t="shared" si="15"/>
        <v>0</v>
      </c>
      <c r="Y134" s="50" t="b">
        <f t="shared" si="16"/>
        <v>0</v>
      </c>
      <c r="Z134" s="50" t="b">
        <f t="shared" si="16"/>
        <v>0</v>
      </c>
    </row>
    <row r="135" spans="1:26" s="65" customFormat="1" ht="13.5" customHeight="1" x14ac:dyDescent="0.2">
      <c r="A135" s="137"/>
      <c r="B135" s="193" t="s">
        <v>54</v>
      </c>
      <c r="C135" s="67"/>
      <c r="D135" s="244"/>
      <c r="E135" s="245"/>
      <c r="F135" s="244"/>
      <c r="G135" s="245"/>
      <c r="H135" s="244"/>
      <c r="I135" s="245"/>
      <c r="J135" s="244"/>
      <c r="K135" s="245"/>
      <c r="L135" s="244"/>
      <c r="M135" s="245"/>
      <c r="N135" s="244"/>
      <c r="O135" s="245"/>
      <c r="P135" s="41"/>
      <c r="Q135" s="78"/>
      <c r="R135" s="92"/>
      <c r="S135" s="105"/>
      <c r="T135" s="117"/>
      <c r="U135" s="182"/>
    </row>
    <row r="136" spans="1:26" s="65" customFormat="1" ht="13.5" customHeight="1" x14ac:dyDescent="0.2">
      <c r="A136" s="79"/>
      <c r="B136" s="147" t="s">
        <v>42</v>
      </c>
      <c r="C136" s="58"/>
      <c r="D136" s="244"/>
      <c r="E136" s="245"/>
      <c r="F136" s="244"/>
      <c r="G136" s="245"/>
      <c r="H136" s="244"/>
      <c r="I136" s="245"/>
      <c r="J136" s="244"/>
      <c r="K136" s="245"/>
      <c r="L136" s="244"/>
      <c r="M136" s="245"/>
      <c r="N136" s="244"/>
      <c r="O136" s="245"/>
      <c r="P136" s="38"/>
      <c r="Q136" s="78"/>
      <c r="R136" s="92"/>
      <c r="S136" s="105"/>
    </row>
    <row r="137" spans="1:26" s="65" customFormat="1" ht="15.75" customHeight="1" x14ac:dyDescent="0.2">
      <c r="A137" s="137"/>
      <c r="B137" s="59"/>
      <c r="C137" s="59"/>
      <c r="D137" s="246"/>
      <c r="E137" s="247"/>
      <c r="F137" s="246"/>
      <c r="G137" s="247"/>
      <c r="H137" s="246"/>
      <c r="I137" s="247"/>
      <c r="J137" s="246"/>
      <c r="K137" s="247"/>
      <c r="L137" s="246"/>
      <c r="M137" s="247"/>
      <c r="N137" s="246"/>
      <c r="O137" s="247"/>
      <c r="P137" s="38"/>
      <c r="Q137" s="78"/>
      <c r="R137" s="92"/>
      <c r="S137" s="105"/>
      <c r="Z137" s="117"/>
    </row>
    <row r="138" spans="1:26" s="65" customFormat="1" ht="15.75" customHeight="1" x14ac:dyDescent="0.2">
      <c r="A138" s="137"/>
      <c r="B138" s="59"/>
      <c r="C138" s="59"/>
      <c r="D138" s="55"/>
      <c r="E138" s="55"/>
      <c r="F138" s="55"/>
      <c r="G138" s="55"/>
      <c r="H138" s="55"/>
      <c r="I138" s="55"/>
      <c r="J138" s="55"/>
      <c r="K138" s="55"/>
      <c r="L138" s="38"/>
      <c r="M138" s="38"/>
      <c r="N138" s="38"/>
      <c r="O138" s="38"/>
      <c r="P138" s="38"/>
      <c r="Q138" s="78"/>
      <c r="R138" s="92"/>
      <c r="S138" s="105"/>
      <c r="Z138" s="117"/>
    </row>
    <row r="139" spans="1:26" s="65" customFormat="1" ht="15.75" customHeight="1" x14ac:dyDescent="0.2">
      <c r="A139" s="137"/>
      <c r="B139" s="59"/>
      <c r="C139" s="59"/>
      <c r="D139" s="55"/>
      <c r="E139" s="55"/>
      <c r="F139" s="55"/>
      <c r="G139" s="55"/>
      <c r="H139" s="55"/>
      <c r="I139" s="55"/>
      <c r="J139" s="55"/>
      <c r="K139" s="55"/>
      <c r="L139" s="38"/>
      <c r="M139" s="38"/>
      <c r="N139" s="38"/>
      <c r="O139" s="38"/>
      <c r="P139" s="38"/>
      <c r="Q139" s="78"/>
      <c r="R139" s="92"/>
      <c r="S139" s="105"/>
      <c r="Z139" s="117"/>
    </row>
    <row r="140" spans="1:26" s="65" customFormat="1" ht="9.75" customHeight="1" x14ac:dyDescent="0.2">
      <c r="A140" s="137"/>
      <c r="B140" s="59"/>
      <c r="C140" s="59"/>
      <c r="D140" s="55"/>
      <c r="E140" s="55"/>
      <c r="F140" s="55"/>
      <c r="G140" s="55"/>
      <c r="H140" s="55"/>
      <c r="I140" s="55"/>
      <c r="J140" s="55"/>
      <c r="K140" s="55"/>
      <c r="L140" s="38"/>
      <c r="M140" s="38"/>
      <c r="N140" s="38"/>
      <c r="O140" s="38"/>
      <c r="P140" s="38"/>
      <c r="Q140" s="78"/>
      <c r="R140" s="92"/>
      <c r="S140" s="105"/>
      <c r="Z140" s="117"/>
    </row>
    <row r="141" spans="1:26" s="65" customFormat="1" ht="48.75" customHeight="1" x14ac:dyDescent="0.2">
      <c r="A141" s="79"/>
      <c r="B141" s="59"/>
      <c r="C141" s="59"/>
      <c r="D141" s="55"/>
      <c r="E141" s="55"/>
      <c r="F141" s="55"/>
      <c r="G141" s="55"/>
      <c r="H141" s="55"/>
      <c r="I141" s="55"/>
      <c r="J141" s="55"/>
      <c r="K141" s="55"/>
      <c r="L141" s="38"/>
      <c r="M141" s="38"/>
      <c r="N141" s="38"/>
      <c r="O141" s="38"/>
      <c r="P141" s="38"/>
      <c r="Q141" s="78"/>
      <c r="R141" s="92"/>
      <c r="S141" s="105"/>
      <c r="Z141" s="117"/>
    </row>
    <row r="142" spans="1:26" s="65" customFormat="1" ht="7.5" customHeight="1" x14ac:dyDescent="0.2">
      <c r="A142" s="79"/>
      <c r="B142" s="44"/>
      <c r="C142" s="44"/>
      <c r="D142" s="43"/>
      <c r="E142" s="43"/>
      <c r="F142" s="43"/>
      <c r="G142" s="43"/>
      <c r="H142" s="43"/>
      <c r="I142" s="43"/>
      <c r="J142" s="43"/>
      <c r="K142" s="43"/>
      <c r="L142" s="45"/>
      <c r="M142" s="45"/>
      <c r="N142" s="45"/>
      <c r="O142" s="45"/>
      <c r="P142" s="45"/>
      <c r="Q142" s="78"/>
      <c r="R142" s="92"/>
      <c r="S142" s="105"/>
    </row>
    <row r="143" spans="1:26" s="65" customFormat="1" ht="15" customHeight="1" x14ac:dyDescent="0.2">
      <c r="A143" s="359"/>
      <c r="B143" s="360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  <c r="P143" s="360"/>
      <c r="Q143" s="361"/>
      <c r="R143" s="92"/>
      <c r="S143" s="105"/>
    </row>
    <row r="144" spans="1:26" s="65" customFormat="1" ht="11.25" customHeight="1" x14ac:dyDescent="0.2">
      <c r="A144" s="362"/>
      <c r="B144" s="363"/>
      <c r="C144" s="363"/>
      <c r="D144" s="363"/>
      <c r="E144" s="363"/>
      <c r="F144" s="363"/>
      <c r="G144" s="363"/>
      <c r="H144" s="363"/>
      <c r="I144" s="363"/>
      <c r="J144" s="370"/>
      <c r="K144" s="363"/>
      <c r="L144" s="363"/>
      <c r="M144" s="363"/>
      <c r="N144" s="363"/>
      <c r="O144" s="363"/>
      <c r="P144" s="370"/>
      <c r="Q144" s="364"/>
      <c r="R144" s="92"/>
      <c r="S144" s="105"/>
    </row>
    <row r="145" spans="1:29" s="65" customFormat="1" ht="11.25" customHeight="1" x14ac:dyDescent="0.2">
      <c r="A145" s="97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92"/>
      <c r="S145" s="105"/>
      <c r="AA145" s="66"/>
    </row>
    <row r="146" spans="1:29" s="65" customFormat="1" ht="11.25" customHeight="1" x14ac:dyDescent="0.2">
      <c r="A146" s="9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92"/>
      <c r="S146" s="105"/>
      <c r="AA146" s="66"/>
    </row>
    <row r="147" spans="1:29" s="65" customFormat="1" ht="11.25" customHeight="1" x14ac:dyDescent="0.2">
      <c r="A147" s="98"/>
      <c r="B147" s="343" t="s">
        <v>25</v>
      </c>
      <c r="C147" s="300"/>
      <c r="D147" s="260"/>
      <c r="E147" s="260"/>
      <c r="F147" s="260"/>
      <c r="G147" s="260"/>
      <c r="H147" s="260"/>
      <c r="I147" s="55"/>
      <c r="J147" s="55"/>
      <c r="K147" s="55"/>
      <c r="L147" s="38"/>
      <c r="M147" s="38"/>
      <c r="N147" s="38"/>
      <c r="O147" s="38"/>
      <c r="P147" s="38"/>
      <c r="Q147" s="38"/>
      <c r="R147" s="92"/>
      <c r="S147" s="105"/>
      <c r="AA147" s="66"/>
    </row>
    <row r="148" spans="1:29" s="65" customFormat="1" ht="11.25" customHeight="1" x14ac:dyDescent="0.2">
      <c r="A148" s="98"/>
      <c r="B148" s="344"/>
      <c r="C148" s="301"/>
      <c r="D148" s="55"/>
      <c r="E148" s="55"/>
      <c r="F148" s="55"/>
      <c r="G148" s="55"/>
      <c r="H148" s="55"/>
      <c r="I148" s="55"/>
      <c r="J148" s="55"/>
      <c r="K148" s="55"/>
      <c r="L148" s="38"/>
      <c r="M148" s="38"/>
      <c r="N148" s="38"/>
      <c r="O148" s="38"/>
      <c r="P148" s="38"/>
      <c r="Q148" s="38"/>
      <c r="R148" s="92"/>
      <c r="S148" s="105"/>
      <c r="AA148" s="66"/>
    </row>
    <row r="149" spans="1:29" s="65" customFormat="1" ht="11.25" customHeight="1" x14ac:dyDescent="0.2">
      <c r="A149" s="98"/>
      <c r="B149" s="345" t="s">
        <v>36</v>
      </c>
      <c r="C149" s="345"/>
      <c r="D149" s="345"/>
      <c r="E149" s="345"/>
      <c r="F149" s="297"/>
      <c r="G149" s="297"/>
      <c r="H149" s="297"/>
      <c r="I149" s="297"/>
      <c r="J149" s="297"/>
      <c r="K149" s="55"/>
      <c r="L149" s="38"/>
      <c r="M149" s="38"/>
      <c r="N149" s="38"/>
      <c r="O149" s="38"/>
      <c r="P149" s="38"/>
      <c r="Q149" s="38"/>
      <c r="R149" s="92"/>
      <c r="S149" s="105"/>
      <c r="AA149" s="66"/>
    </row>
    <row r="150" spans="1:29" s="65" customFormat="1" ht="11.25" customHeight="1" x14ac:dyDescent="0.2">
      <c r="A150" s="98"/>
      <c r="B150" s="345"/>
      <c r="C150" s="345"/>
      <c r="D150" s="345"/>
      <c r="E150" s="345"/>
      <c r="F150" s="297"/>
      <c r="G150" s="297"/>
      <c r="H150" s="297"/>
      <c r="I150" s="297"/>
      <c r="J150" s="297"/>
      <c r="K150" s="55"/>
      <c r="L150" s="38"/>
      <c r="M150" s="38"/>
      <c r="N150" s="38"/>
      <c r="O150" s="38"/>
      <c r="P150" s="38"/>
      <c r="Q150" s="38"/>
      <c r="R150" s="92"/>
      <c r="S150" s="105"/>
      <c r="AA150" s="66"/>
    </row>
    <row r="151" spans="1:29" s="63" customFormat="1" ht="11.25" customHeight="1" x14ac:dyDescent="0.2">
      <c r="A151" s="98"/>
      <c r="B151" s="345" t="s">
        <v>37</v>
      </c>
      <c r="C151" s="345"/>
      <c r="D151" s="345"/>
      <c r="E151" s="345"/>
      <c r="F151" s="297"/>
      <c r="G151" s="297"/>
      <c r="H151" s="297"/>
      <c r="I151" s="297"/>
      <c r="J151" s="297"/>
      <c r="K151" s="260"/>
      <c r="L151" s="41"/>
      <c r="M151" s="41"/>
      <c r="N151" s="41"/>
      <c r="O151" s="41"/>
      <c r="P151" s="41"/>
      <c r="Q151" s="41"/>
      <c r="R151" s="95"/>
      <c r="S151" s="160"/>
      <c r="T151" s="65"/>
      <c r="U151" s="65"/>
      <c r="V151" s="65"/>
      <c r="W151" s="65"/>
      <c r="X151" s="65"/>
      <c r="Y151" s="65"/>
      <c r="Z151" s="65"/>
      <c r="AA151" s="66"/>
      <c r="AB151" s="65"/>
      <c r="AC151" s="65"/>
    </row>
    <row r="152" spans="1:29" ht="11.25" customHeight="1" x14ac:dyDescent="0.2">
      <c r="A152" s="98"/>
      <c r="B152" s="345"/>
      <c r="C152" s="345"/>
      <c r="D152" s="345"/>
      <c r="E152" s="345"/>
      <c r="F152" s="297"/>
      <c r="G152" s="297"/>
      <c r="H152" s="297"/>
      <c r="I152" s="297"/>
      <c r="J152" s="297"/>
      <c r="K152" s="55"/>
      <c r="L152" s="38"/>
      <c r="M152" s="38"/>
      <c r="N152" s="38"/>
      <c r="O152" s="38"/>
      <c r="P152" s="38"/>
      <c r="Q152" s="38"/>
      <c r="R152" s="92"/>
      <c r="S152" s="105"/>
      <c r="AA152" s="66"/>
    </row>
    <row r="153" spans="1:29" ht="11.25" customHeight="1" x14ac:dyDescent="0.2">
      <c r="A153" s="98"/>
      <c r="B153" s="345" t="s">
        <v>38</v>
      </c>
      <c r="C153" s="345"/>
      <c r="D153" s="345"/>
      <c r="E153" s="345"/>
      <c r="F153" s="297"/>
      <c r="G153" s="297"/>
      <c r="H153" s="297"/>
      <c r="I153" s="297"/>
      <c r="J153" s="297"/>
      <c r="K153" s="55"/>
      <c r="L153" s="38"/>
      <c r="M153" s="38"/>
      <c r="N153" s="38"/>
      <c r="O153" s="38"/>
      <c r="P153" s="38"/>
      <c r="Q153" s="38"/>
      <c r="R153" s="92"/>
      <c r="S153" s="105"/>
      <c r="AA153" s="66"/>
    </row>
    <row r="154" spans="1:29" ht="11.25" customHeight="1" x14ac:dyDescent="0.2">
      <c r="A154" s="98"/>
      <c r="B154" s="345"/>
      <c r="C154" s="345"/>
      <c r="D154" s="345"/>
      <c r="E154" s="345"/>
      <c r="F154" s="297"/>
      <c r="G154" s="297"/>
      <c r="H154" s="297"/>
      <c r="I154" s="297"/>
      <c r="J154" s="297"/>
      <c r="K154" s="55"/>
      <c r="L154" s="38"/>
      <c r="M154" s="38"/>
      <c r="N154" s="38"/>
      <c r="O154" s="38"/>
      <c r="P154" s="38"/>
      <c r="Q154" s="38"/>
      <c r="R154" s="92"/>
      <c r="S154" s="105"/>
      <c r="AA154" s="66"/>
    </row>
    <row r="155" spans="1:29" ht="11.25" customHeight="1" x14ac:dyDescent="0.2">
      <c r="A155" s="98"/>
      <c r="B155" s="345" t="s">
        <v>39</v>
      </c>
      <c r="C155" s="345"/>
      <c r="D155" s="345"/>
      <c r="E155" s="345"/>
      <c r="F155" s="297"/>
      <c r="G155" s="297"/>
      <c r="H155" s="297"/>
      <c r="I155" s="297"/>
      <c r="J155" s="297"/>
      <c r="K155" s="55"/>
      <c r="L155" s="38"/>
      <c r="M155" s="38"/>
      <c r="N155" s="38"/>
      <c r="O155" s="38"/>
      <c r="P155" s="38"/>
      <c r="Q155" s="38"/>
      <c r="R155" s="92"/>
      <c r="S155" s="105"/>
      <c r="AA155" s="66"/>
    </row>
    <row r="156" spans="1:29" ht="11.25" customHeight="1" x14ac:dyDescent="0.2">
      <c r="A156" s="98"/>
      <c r="B156" s="345"/>
      <c r="C156" s="345"/>
      <c r="D156" s="345"/>
      <c r="E156" s="345"/>
      <c r="F156" s="297"/>
      <c r="G156" s="297"/>
      <c r="H156" s="297"/>
      <c r="I156" s="297"/>
      <c r="J156" s="297"/>
      <c r="K156" s="55"/>
      <c r="L156" s="38"/>
      <c r="M156" s="38"/>
      <c r="N156" s="38"/>
      <c r="O156" s="38"/>
      <c r="P156" s="38"/>
      <c r="Q156" s="38"/>
      <c r="R156" s="92"/>
      <c r="S156" s="105"/>
      <c r="AA156" s="66"/>
    </row>
    <row r="157" spans="1:29" s="65" customFormat="1" ht="11.25" customHeight="1" x14ac:dyDescent="0.2">
      <c r="A157" s="98"/>
      <c r="B157" s="345" t="s">
        <v>118</v>
      </c>
      <c r="C157" s="345"/>
      <c r="D157" s="345"/>
      <c r="E157" s="345"/>
      <c r="F157" s="297"/>
      <c r="G157" s="297"/>
      <c r="H157" s="297"/>
      <c r="I157" s="297"/>
      <c r="J157" s="297"/>
      <c r="K157" s="55"/>
      <c r="L157" s="38"/>
      <c r="M157" s="38"/>
      <c r="N157" s="38"/>
      <c r="O157" s="38"/>
      <c r="P157" s="38"/>
      <c r="Q157" s="38"/>
      <c r="R157" s="92"/>
      <c r="S157" s="105"/>
      <c r="AA157" s="66"/>
    </row>
    <row r="158" spans="1:29" s="65" customFormat="1" ht="11.25" customHeight="1" x14ac:dyDescent="0.2">
      <c r="A158" s="98"/>
      <c r="B158" s="345"/>
      <c r="C158" s="345"/>
      <c r="D158" s="345"/>
      <c r="E158" s="345"/>
      <c r="F158" s="297"/>
      <c r="G158" s="297"/>
      <c r="H158" s="297"/>
      <c r="I158" s="297"/>
      <c r="J158" s="297"/>
      <c r="K158" s="55"/>
      <c r="L158" s="38"/>
      <c r="M158" s="38"/>
      <c r="N158" s="38"/>
      <c r="O158" s="38"/>
      <c r="P158" s="38"/>
      <c r="Q158" s="38"/>
      <c r="R158" s="92"/>
      <c r="S158" s="105"/>
      <c r="AA158" s="66"/>
    </row>
    <row r="159" spans="1:29" s="65" customFormat="1" ht="11.25" customHeight="1" x14ac:dyDescent="0.2">
      <c r="A159" s="98"/>
      <c r="B159" s="345" t="s">
        <v>119</v>
      </c>
      <c r="C159" s="345"/>
      <c r="D159" s="345"/>
      <c r="E159" s="345"/>
      <c r="F159" s="297"/>
      <c r="G159" s="297"/>
      <c r="H159" s="297"/>
      <c r="I159" s="297"/>
      <c r="J159" s="297"/>
      <c r="K159" s="55"/>
      <c r="L159" s="38"/>
      <c r="M159" s="38"/>
      <c r="N159" s="38"/>
      <c r="O159" s="38"/>
      <c r="P159" s="38"/>
      <c r="Q159" s="38"/>
      <c r="R159" s="92"/>
      <c r="S159" s="105"/>
      <c r="AA159" s="66"/>
    </row>
    <row r="160" spans="1:29" s="65" customFormat="1" ht="11.25" customHeight="1" x14ac:dyDescent="0.2">
      <c r="A160" s="98"/>
      <c r="B160" s="345"/>
      <c r="C160" s="345"/>
      <c r="D160" s="345"/>
      <c r="E160" s="345"/>
      <c r="F160" s="297"/>
      <c r="G160" s="297"/>
      <c r="H160" s="297"/>
      <c r="I160" s="297"/>
      <c r="J160" s="297"/>
      <c r="K160" s="55"/>
      <c r="L160" s="38"/>
      <c r="M160" s="38"/>
      <c r="N160" s="38"/>
      <c r="O160" s="38"/>
      <c r="P160" s="38"/>
      <c r="Q160" s="38"/>
      <c r="R160" s="92"/>
      <c r="S160" s="105"/>
      <c r="AA160" s="66"/>
    </row>
    <row r="161" spans="1:30" s="65" customFormat="1" ht="11.25" customHeight="1" x14ac:dyDescent="0.2">
      <c r="A161" s="98"/>
      <c r="B161" s="345" t="s">
        <v>128</v>
      </c>
      <c r="C161" s="345"/>
      <c r="D161" s="345"/>
      <c r="E161" s="345"/>
      <c r="F161" s="297"/>
      <c r="G161" s="297"/>
      <c r="H161" s="297"/>
      <c r="I161" s="297"/>
      <c r="J161" s="297"/>
      <c r="K161" s="55"/>
      <c r="L161" s="38"/>
      <c r="M161" s="38"/>
      <c r="N161" s="38"/>
      <c r="O161" s="38"/>
      <c r="P161" s="38"/>
      <c r="Q161" s="38"/>
      <c r="R161" s="92"/>
      <c r="S161" s="105"/>
      <c r="AA161" s="66"/>
    </row>
    <row r="162" spans="1:30" s="65" customFormat="1" ht="11.25" customHeight="1" x14ac:dyDescent="0.2">
      <c r="A162" s="98"/>
      <c r="B162" s="345"/>
      <c r="C162" s="345"/>
      <c r="D162" s="345"/>
      <c r="E162" s="345"/>
      <c r="F162" s="297"/>
      <c r="G162" s="297"/>
      <c r="H162" s="297"/>
      <c r="I162" s="297"/>
      <c r="J162" s="297"/>
      <c r="K162" s="55"/>
      <c r="L162" s="38"/>
      <c r="M162" s="38"/>
      <c r="N162" s="38"/>
      <c r="O162" s="38"/>
      <c r="P162" s="38"/>
      <c r="Q162" s="38"/>
      <c r="R162" s="92"/>
      <c r="S162" s="105"/>
      <c r="AA162" s="66"/>
    </row>
    <row r="163" spans="1:30" ht="18.75" customHeight="1" x14ac:dyDescent="0.2">
      <c r="A163" s="9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96"/>
      <c r="S163" s="161"/>
      <c r="T163" s="113"/>
      <c r="U163" s="113"/>
      <c r="V163" s="113"/>
      <c r="W163" s="113"/>
      <c r="X163" s="113"/>
      <c r="Y163" s="113"/>
      <c r="Z163" s="113"/>
    </row>
    <row r="164" spans="1:30" s="64" customFormat="1" ht="11.2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101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2"/>
    </row>
  </sheetData>
  <sheetProtection sheet="1" objects="1" scenarios="1"/>
  <mergeCells count="36">
    <mergeCell ref="E7:J7"/>
    <mergeCell ref="K7:P7"/>
    <mergeCell ref="N40:O40"/>
    <mergeCell ref="K79:P79"/>
    <mergeCell ref="E79:J79"/>
    <mergeCell ref="B153:E154"/>
    <mergeCell ref="B155:E156"/>
    <mergeCell ref="B157:E158"/>
    <mergeCell ref="B159:E160"/>
    <mergeCell ref="B161:E162"/>
    <mergeCell ref="A143:Q143"/>
    <mergeCell ref="A144:Q144"/>
    <mergeCell ref="B147:B148"/>
    <mergeCell ref="B149:E150"/>
    <mergeCell ref="B151:E152"/>
    <mergeCell ref="A71:Q71"/>
    <mergeCell ref="A108:Q108"/>
    <mergeCell ref="D112:E112"/>
    <mergeCell ref="F112:G112"/>
    <mergeCell ref="H112:I112"/>
    <mergeCell ref="D7:D8"/>
    <mergeCell ref="B33:I33"/>
    <mergeCell ref="A35:Q35"/>
    <mergeCell ref="A36:Q36"/>
    <mergeCell ref="J112:K112"/>
    <mergeCell ref="L112:M112"/>
    <mergeCell ref="N112:O112"/>
    <mergeCell ref="A72:Q72"/>
    <mergeCell ref="D79:D80"/>
    <mergeCell ref="B105:I105"/>
    <mergeCell ref="A107:Q107"/>
    <mergeCell ref="D40:E40"/>
    <mergeCell ref="F40:G40"/>
    <mergeCell ref="H40:I40"/>
    <mergeCell ref="J40:K40"/>
    <mergeCell ref="L40:M40"/>
  </mergeCells>
  <conditionalFormatting sqref="I81:J81 O9:P9 I9:J9 O11:P11 O13:P13 O15:P15 O17:P17 O19:P19 O21:P21 O23:P23 O25:P25 O27:P27 O29:P29 O31:P31">
    <cfRule type="expression" dxfId="53" priority="147" stopIfTrue="1">
      <formula>$B9=$R$78</formula>
    </cfRule>
    <cfRule type="expression" dxfId="52" priority="148" stopIfTrue="1">
      <formula>ISNA(I9)</formula>
    </cfRule>
  </conditionalFormatting>
  <conditionalFormatting sqref="B81:B101 I82:J101 D81:H101 B113:B133 I10:J29 D9:H29 O10:P10 B41:B61 B9:B29 O12:P12 O14:P14 O16:P16 O18:P18 O20:P20 O22:P22 O24:P24 O26:P26 O28:P28 O30:P30 O32:P32 K9:N32 K81:N104">
    <cfRule type="expression" dxfId="51" priority="149">
      <formula>$B9=$U$74</formula>
    </cfRule>
    <cfRule type="containsErrors" dxfId="50" priority="150">
      <formula>ISERROR(B9)</formula>
    </cfRule>
  </conditionalFormatting>
  <conditionalFormatting sqref="B102:B104 B134:B136 B62:B64 B30:B32">
    <cfRule type="expression" dxfId="49" priority="151" stopIfTrue="1">
      <formula>$B30=$U$74</formula>
    </cfRule>
  </conditionalFormatting>
  <conditionalFormatting sqref="K9:P9">
    <cfRule type="colorScale" priority="141">
      <colorScale>
        <cfvo type="min"/>
        <cfvo type="max"/>
        <color rgb="FFFCFCFF"/>
        <color rgb="FFF8696B"/>
      </colorScale>
    </cfRule>
  </conditionalFormatting>
  <conditionalFormatting sqref="K10:P10">
    <cfRule type="colorScale" priority="140">
      <colorScale>
        <cfvo type="min"/>
        <cfvo type="max"/>
        <color rgb="FFFCFCFF"/>
        <color rgb="FFF8696B"/>
      </colorScale>
    </cfRule>
  </conditionalFormatting>
  <conditionalFormatting sqref="K11:P11">
    <cfRule type="colorScale" priority="135">
      <colorScale>
        <cfvo type="min"/>
        <cfvo type="max"/>
        <color rgb="FFFCFCFF"/>
        <color rgb="FFF8696B"/>
      </colorScale>
    </cfRule>
  </conditionalFormatting>
  <conditionalFormatting sqref="K12:P12">
    <cfRule type="colorScale" priority="134">
      <colorScale>
        <cfvo type="min"/>
        <cfvo type="max"/>
        <color rgb="FFFCFCFF"/>
        <color rgb="FFF8696B"/>
      </colorScale>
    </cfRule>
  </conditionalFormatting>
  <conditionalFormatting sqref="K13:P13">
    <cfRule type="colorScale" priority="129">
      <colorScale>
        <cfvo type="min"/>
        <cfvo type="max"/>
        <color rgb="FFFCFCFF"/>
        <color rgb="FFF8696B"/>
      </colorScale>
    </cfRule>
  </conditionalFormatting>
  <conditionalFormatting sqref="K14:P14">
    <cfRule type="colorScale" priority="128">
      <colorScale>
        <cfvo type="min"/>
        <cfvo type="max"/>
        <color rgb="FFFCFCFF"/>
        <color rgb="FFF8696B"/>
      </colorScale>
    </cfRule>
  </conditionalFormatting>
  <conditionalFormatting sqref="K15:P15">
    <cfRule type="colorScale" priority="123">
      <colorScale>
        <cfvo type="min"/>
        <cfvo type="max"/>
        <color rgb="FFFCFCFF"/>
        <color rgb="FFF8696B"/>
      </colorScale>
    </cfRule>
  </conditionalFormatting>
  <conditionalFormatting sqref="K16:P16">
    <cfRule type="colorScale" priority="122">
      <colorScale>
        <cfvo type="min"/>
        <cfvo type="max"/>
        <color rgb="FFFCFCFF"/>
        <color rgb="FFF8696B"/>
      </colorScale>
    </cfRule>
  </conditionalFormatting>
  <conditionalFormatting sqref="K17:P17">
    <cfRule type="colorScale" priority="117">
      <colorScale>
        <cfvo type="min"/>
        <cfvo type="max"/>
        <color rgb="FFFCFCFF"/>
        <color rgb="FFF8696B"/>
      </colorScale>
    </cfRule>
  </conditionalFormatting>
  <conditionalFormatting sqref="K18:P18">
    <cfRule type="colorScale" priority="116">
      <colorScale>
        <cfvo type="min"/>
        <cfvo type="max"/>
        <color rgb="FFFCFCFF"/>
        <color rgb="FFF8696B"/>
      </colorScale>
    </cfRule>
  </conditionalFormatting>
  <conditionalFormatting sqref="K19:P19">
    <cfRule type="colorScale" priority="111">
      <colorScale>
        <cfvo type="min"/>
        <cfvo type="max"/>
        <color rgb="FFFCFCFF"/>
        <color rgb="FFF8696B"/>
      </colorScale>
    </cfRule>
  </conditionalFormatting>
  <conditionalFormatting sqref="K20:P20">
    <cfRule type="colorScale" priority="110">
      <colorScale>
        <cfvo type="min"/>
        <cfvo type="max"/>
        <color rgb="FFFCFCFF"/>
        <color rgb="FFF8696B"/>
      </colorScale>
    </cfRule>
  </conditionalFormatting>
  <conditionalFormatting sqref="K21:P21">
    <cfRule type="colorScale" priority="105">
      <colorScale>
        <cfvo type="min"/>
        <cfvo type="max"/>
        <color rgb="FFFCFCFF"/>
        <color rgb="FFF8696B"/>
      </colorScale>
    </cfRule>
  </conditionalFormatting>
  <conditionalFormatting sqref="K22:P2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K23:P23">
    <cfRule type="colorScale" priority="99">
      <colorScale>
        <cfvo type="min"/>
        <cfvo type="max"/>
        <color rgb="FFFCFCFF"/>
        <color rgb="FFF8696B"/>
      </colorScale>
    </cfRule>
  </conditionalFormatting>
  <conditionalFormatting sqref="K24:P24">
    <cfRule type="colorScale" priority="98">
      <colorScale>
        <cfvo type="min"/>
        <cfvo type="max"/>
        <color rgb="FFFCFCFF"/>
        <color rgb="FFF8696B"/>
      </colorScale>
    </cfRule>
  </conditionalFormatting>
  <conditionalFormatting sqref="K25:P25">
    <cfRule type="colorScale" priority="93">
      <colorScale>
        <cfvo type="min"/>
        <cfvo type="max"/>
        <color rgb="FFFCFCFF"/>
        <color rgb="FFF8696B"/>
      </colorScale>
    </cfRule>
  </conditionalFormatting>
  <conditionalFormatting sqref="K26:P26">
    <cfRule type="colorScale" priority="92">
      <colorScale>
        <cfvo type="min"/>
        <cfvo type="max"/>
        <color rgb="FFFCFCFF"/>
        <color rgb="FFF8696B"/>
      </colorScale>
    </cfRule>
  </conditionalFormatting>
  <conditionalFormatting sqref="K27:P27">
    <cfRule type="colorScale" priority="87">
      <colorScale>
        <cfvo type="min"/>
        <cfvo type="max"/>
        <color rgb="FFFCFCFF"/>
        <color rgb="FFF8696B"/>
      </colorScale>
    </cfRule>
  </conditionalFormatting>
  <conditionalFormatting sqref="K28:P28">
    <cfRule type="colorScale" priority="86">
      <colorScale>
        <cfvo type="min"/>
        <cfvo type="max"/>
        <color rgb="FFFCFCFF"/>
        <color rgb="FFF8696B"/>
      </colorScale>
    </cfRule>
  </conditionalFormatting>
  <conditionalFormatting sqref="K29:P29">
    <cfRule type="colorScale" priority="81">
      <colorScale>
        <cfvo type="min"/>
        <cfvo type="max"/>
        <color rgb="FFFCFCFF"/>
        <color rgb="FFF8696B"/>
      </colorScale>
    </cfRule>
  </conditionalFormatting>
  <conditionalFormatting sqref="K30:P30">
    <cfRule type="colorScale" priority="80">
      <colorScale>
        <cfvo type="min"/>
        <cfvo type="max"/>
        <color rgb="FFFCFCFF"/>
        <color rgb="FFF8696B"/>
      </colorScale>
    </cfRule>
  </conditionalFormatting>
  <conditionalFormatting sqref="K31:P31">
    <cfRule type="colorScale" priority="75">
      <colorScale>
        <cfvo type="min"/>
        <cfvo type="max"/>
        <color rgb="FFFCFCFF"/>
        <color rgb="FFF8696B"/>
      </colorScale>
    </cfRule>
  </conditionalFormatting>
  <conditionalFormatting sqref="K32:P32">
    <cfRule type="colorScale" priority="74">
      <colorScale>
        <cfvo type="min"/>
        <cfvo type="max"/>
        <color rgb="FFFCFCFF"/>
        <color rgb="FFF8696B"/>
      </colorScale>
    </cfRule>
  </conditionalFormatting>
  <conditionalFormatting sqref="O81:P81">
    <cfRule type="expression" dxfId="48" priority="70" stopIfTrue="1">
      <formula>$B81=$R$78</formula>
    </cfRule>
    <cfRule type="expression" dxfId="47" priority="71" stopIfTrue="1">
      <formula>ISNA(O81)</formula>
    </cfRule>
  </conditionalFormatting>
  <conditionalFormatting sqref="O82:P82">
    <cfRule type="expression" dxfId="46" priority="72">
      <formula>$B82=$U$74</formula>
    </cfRule>
    <cfRule type="containsErrors" dxfId="45" priority="73">
      <formula>ISERROR(O82)</formula>
    </cfRule>
  </conditionalFormatting>
  <conditionalFormatting sqref="K81:P81">
    <cfRule type="colorScale" priority="69">
      <colorScale>
        <cfvo type="min"/>
        <cfvo type="max"/>
        <color rgb="FFFCFCFF"/>
        <color rgb="FFF8696B"/>
      </colorScale>
    </cfRule>
  </conditionalFormatting>
  <conditionalFormatting sqref="K82:P82">
    <cfRule type="colorScale" priority="68">
      <colorScale>
        <cfvo type="min"/>
        <cfvo type="max"/>
        <color rgb="FFFCFCFF"/>
        <color rgb="FFF8696B"/>
      </colorScale>
    </cfRule>
  </conditionalFormatting>
  <conditionalFormatting sqref="O83:P83">
    <cfRule type="expression" dxfId="44" priority="64" stopIfTrue="1">
      <formula>$B83=$R$78</formula>
    </cfRule>
    <cfRule type="expression" dxfId="43" priority="65" stopIfTrue="1">
      <formula>ISNA(O83)</formula>
    </cfRule>
  </conditionalFormatting>
  <conditionalFormatting sqref="O84:P84">
    <cfRule type="expression" dxfId="42" priority="66">
      <formula>$B84=$U$74</formula>
    </cfRule>
    <cfRule type="containsErrors" dxfId="41" priority="67">
      <formula>ISERROR(O84)</formula>
    </cfRule>
  </conditionalFormatting>
  <conditionalFormatting sqref="K83:P83">
    <cfRule type="colorScale" priority="63">
      <colorScale>
        <cfvo type="min"/>
        <cfvo type="max"/>
        <color rgb="FFFCFCFF"/>
        <color rgb="FFF8696B"/>
      </colorScale>
    </cfRule>
  </conditionalFormatting>
  <conditionalFormatting sqref="K84:P84">
    <cfRule type="colorScale" priority="62">
      <colorScale>
        <cfvo type="min"/>
        <cfvo type="max"/>
        <color rgb="FFFCFCFF"/>
        <color rgb="FFF8696B"/>
      </colorScale>
    </cfRule>
  </conditionalFormatting>
  <conditionalFormatting sqref="O85:P85">
    <cfRule type="expression" dxfId="40" priority="58" stopIfTrue="1">
      <formula>$B85=$R$78</formula>
    </cfRule>
    <cfRule type="expression" dxfId="39" priority="59" stopIfTrue="1">
      <formula>ISNA(O85)</formula>
    </cfRule>
  </conditionalFormatting>
  <conditionalFormatting sqref="O86:P86">
    <cfRule type="expression" dxfId="38" priority="60">
      <formula>$B86=$U$74</formula>
    </cfRule>
    <cfRule type="containsErrors" dxfId="37" priority="61">
      <formula>ISERROR(O86)</formula>
    </cfRule>
  </conditionalFormatting>
  <conditionalFormatting sqref="K85:P85">
    <cfRule type="colorScale" priority="57">
      <colorScale>
        <cfvo type="min"/>
        <cfvo type="max"/>
        <color rgb="FFFCFCFF"/>
        <color rgb="FFF8696B"/>
      </colorScale>
    </cfRule>
  </conditionalFormatting>
  <conditionalFormatting sqref="K86:P86">
    <cfRule type="colorScale" priority="56">
      <colorScale>
        <cfvo type="min"/>
        <cfvo type="max"/>
        <color rgb="FFFCFCFF"/>
        <color rgb="FFF8696B"/>
      </colorScale>
    </cfRule>
  </conditionalFormatting>
  <conditionalFormatting sqref="O87:P87">
    <cfRule type="expression" dxfId="36" priority="52" stopIfTrue="1">
      <formula>$B87=$R$78</formula>
    </cfRule>
    <cfRule type="expression" dxfId="35" priority="53" stopIfTrue="1">
      <formula>ISNA(O87)</formula>
    </cfRule>
  </conditionalFormatting>
  <conditionalFormatting sqref="O88:P88">
    <cfRule type="expression" dxfId="34" priority="54">
      <formula>$B88=$U$74</formula>
    </cfRule>
    <cfRule type="containsErrors" dxfId="33" priority="55">
      <formula>ISERROR(O88)</formula>
    </cfRule>
  </conditionalFormatting>
  <conditionalFormatting sqref="K87:P87">
    <cfRule type="colorScale" priority="51">
      <colorScale>
        <cfvo type="min"/>
        <cfvo type="max"/>
        <color rgb="FFFCFCFF"/>
        <color rgb="FFF8696B"/>
      </colorScale>
    </cfRule>
  </conditionalFormatting>
  <conditionalFormatting sqref="K88:P88">
    <cfRule type="colorScale" priority="50">
      <colorScale>
        <cfvo type="min"/>
        <cfvo type="max"/>
        <color rgb="FFFCFCFF"/>
        <color rgb="FFF8696B"/>
      </colorScale>
    </cfRule>
  </conditionalFormatting>
  <conditionalFormatting sqref="O89:P89">
    <cfRule type="expression" dxfId="32" priority="46" stopIfTrue="1">
      <formula>$B89=$R$78</formula>
    </cfRule>
    <cfRule type="expression" dxfId="31" priority="47" stopIfTrue="1">
      <formula>ISNA(O89)</formula>
    </cfRule>
  </conditionalFormatting>
  <conditionalFormatting sqref="O90:P90">
    <cfRule type="expression" dxfId="30" priority="48">
      <formula>$B90=$U$74</formula>
    </cfRule>
    <cfRule type="containsErrors" dxfId="29" priority="49">
      <formula>ISERROR(O90)</formula>
    </cfRule>
  </conditionalFormatting>
  <conditionalFormatting sqref="K89:P89">
    <cfRule type="colorScale" priority="45">
      <colorScale>
        <cfvo type="min"/>
        <cfvo type="max"/>
        <color rgb="FFFCFCFF"/>
        <color rgb="FFF8696B"/>
      </colorScale>
    </cfRule>
  </conditionalFormatting>
  <conditionalFormatting sqref="K90:P90">
    <cfRule type="colorScale" priority="44">
      <colorScale>
        <cfvo type="min"/>
        <cfvo type="max"/>
        <color rgb="FFFCFCFF"/>
        <color rgb="FFF8696B"/>
      </colorScale>
    </cfRule>
  </conditionalFormatting>
  <conditionalFormatting sqref="O91:P91">
    <cfRule type="expression" dxfId="28" priority="40" stopIfTrue="1">
      <formula>$B91=$R$78</formula>
    </cfRule>
    <cfRule type="expression" dxfId="27" priority="41" stopIfTrue="1">
      <formula>ISNA(O91)</formula>
    </cfRule>
  </conditionalFormatting>
  <conditionalFormatting sqref="O92:P92">
    <cfRule type="expression" dxfId="26" priority="42">
      <formula>$B92=$U$74</formula>
    </cfRule>
    <cfRule type="containsErrors" dxfId="25" priority="43">
      <formula>ISERROR(O92)</formula>
    </cfRule>
  </conditionalFormatting>
  <conditionalFormatting sqref="K91:P91">
    <cfRule type="colorScale" priority="39">
      <colorScale>
        <cfvo type="min"/>
        <cfvo type="max"/>
        <color rgb="FFFCFCFF"/>
        <color rgb="FFF8696B"/>
      </colorScale>
    </cfRule>
  </conditionalFormatting>
  <conditionalFormatting sqref="K92:P92">
    <cfRule type="colorScale" priority="38">
      <colorScale>
        <cfvo type="min"/>
        <cfvo type="max"/>
        <color rgb="FFFCFCFF"/>
        <color rgb="FFF8696B"/>
      </colorScale>
    </cfRule>
  </conditionalFormatting>
  <conditionalFormatting sqref="O93:P93">
    <cfRule type="expression" dxfId="24" priority="34" stopIfTrue="1">
      <formula>$B93=$R$78</formula>
    </cfRule>
    <cfRule type="expression" dxfId="23" priority="35" stopIfTrue="1">
      <formula>ISNA(O93)</formula>
    </cfRule>
  </conditionalFormatting>
  <conditionalFormatting sqref="O94:P94">
    <cfRule type="expression" dxfId="22" priority="36">
      <formula>$B94=$U$74</formula>
    </cfRule>
    <cfRule type="containsErrors" dxfId="21" priority="37">
      <formula>ISERROR(O94)</formula>
    </cfRule>
  </conditionalFormatting>
  <conditionalFormatting sqref="K93:P93">
    <cfRule type="colorScale" priority="33">
      <colorScale>
        <cfvo type="min"/>
        <cfvo type="max"/>
        <color rgb="FFFCFCFF"/>
        <color rgb="FFF8696B"/>
      </colorScale>
    </cfRule>
  </conditionalFormatting>
  <conditionalFormatting sqref="K94:P94">
    <cfRule type="colorScale" priority="32">
      <colorScale>
        <cfvo type="min"/>
        <cfvo type="max"/>
        <color rgb="FFFCFCFF"/>
        <color rgb="FFF8696B"/>
      </colorScale>
    </cfRule>
  </conditionalFormatting>
  <conditionalFormatting sqref="O95:P95">
    <cfRule type="expression" dxfId="20" priority="28" stopIfTrue="1">
      <formula>$B95=$R$78</formula>
    </cfRule>
    <cfRule type="expression" dxfId="19" priority="29" stopIfTrue="1">
      <formula>ISNA(O95)</formula>
    </cfRule>
  </conditionalFormatting>
  <conditionalFormatting sqref="O96:P96">
    <cfRule type="expression" dxfId="18" priority="30">
      <formula>$B96=$U$74</formula>
    </cfRule>
    <cfRule type="containsErrors" dxfId="17" priority="31">
      <formula>ISERROR(O96)</formula>
    </cfRule>
  </conditionalFormatting>
  <conditionalFormatting sqref="K95:P95">
    <cfRule type="colorScale" priority="27">
      <colorScale>
        <cfvo type="min"/>
        <cfvo type="max"/>
        <color rgb="FFFCFCFF"/>
        <color rgb="FFF8696B"/>
      </colorScale>
    </cfRule>
  </conditionalFormatting>
  <conditionalFormatting sqref="K96:P96">
    <cfRule type="colorScale" priority="26">
      <colorScale>
        <cfvo type="min"/>
        <cfvo type="max"/>
        <color rgb="FFFCFCFF"/>
        <color rgb="FFF8696B"/>
      </colorScale>
    </cfRule>
  </conditionalFormatting>
  <conditionalFormatting sqref="O97:P97">
    <cfRule type="expression" dxfId="16" priority="22" stopIfTrue="1">
      <formula>$B97=$R$78</formula>
    </cfRule>
    <cfRule type="expression" dxfId="15" priority="23" stopIfTrue="1">
      <formula>ISNA(O97)</formula>
    </cfRule>
  </conditionalFormatting>
  <conditionalFormatting sqref="O98:P98">
    <cfRule type="expression" dxfId="14" priority="24">
      <formula>$B98=$U$74</formula>
    </cfRule>
    <cfRule type="containsErrors" dxfId="13" priority="25">
      <formula>ISERROR(O98)</formula>
    </cfRule>
  </conditionalFormatting>
  <conditionalFormatting sqref="K97:P97">
    <cfRule type="colorScale" priority="21">
      <colorScale>
        <cfvo type="min"/>
        <cfvo type="max"/>
        <color rgb="FFFCFCFF"/>
        <color rgb="FFF8696B"/>
      </colorScale>
    </cfRule>
  </conditionalFormatting>
  <conditionalFormatting sqref="K98:P98">
    <cfRule type="colorScale" priority="20">
      <colorScale>
        <cfvo type="min"/>
        <cfvo type="max"/>
        <color rgb="FFFCFCFF"/>
        <color rgb="FFF8696B"/>
      </colorScale>
    </cfRule>
  </conditionalFormatting>
  <conditionalFormatting sqref="O99:P99">
    <cfRule type="expression" dxfId="12" priority="16" stopIfTrue="1">
      <formula>$B99=$R$78</formula>
    </cfRule>
    <cfRule type="expression" dxfId="11" priority="17" stopIfTrue="1">
      <formula>ISNA(O99)</formula>
    </cfRule>
  </conditionalFormatting>
  <conditionalFormatting sqref="O100:P100">
    <cfRule type="expression" dxfId="10" priority="18">
      <formula>$B100=$U$74</formula>
    </cfRule>
    <cfRule type="containsErrors" dxfId="9" priority="19">
      <formula>ISERROR(O100)</formula>
    </cfRule>
  </conditionalFormatting>
  <conditionalFormatting sqref="K99:P99">
    <cfRule type="colorScale" priority="15">
      <colorScale>
        <cfvo type="min"/>
        <cfvo type="max"/>
        <color rgb="FFFCFCFF"/>
        <color rgb="FFF8696B"/>
      </colorScale>
    </cfRule>
  </conditionalFormatting>
  <conditionalFormatting sqref="K100:P100">
    <cfRule type="colorScale" priority="14">
      <colorScale>
        <cfvo type="min"/>
        <cfvo type="max"/>
        <color rgb="FFFCFCFF"/>
        <color rgb="FFF8696B"/>
      </colorScale>
    </cfRule>
  </conditionalFormatting>
  <conditionalFormatting sqref="O101:P101">
    <cfRule type="expression" dxfId="8" priority="10" stopIfTrue="1">
      <formula>$B101=$R$78</formula>
    </cfRule>
    <cfRule type="expression" dxfId="7" priority="11" stopIfTrue="1">
      <formula>ISNA(O101)</formula>
    </cfRule>
  </conditionalFormatting>
  <conditionalFormatting sqref="O102:P102">
    <cfRule type="expression" dxfId="6" priority="12">
      <formula>$B102=$U$74</formula>
    </cfRule>
    <cfRule type="containsErrors" dxfId="5" priority="13">
      <formula>ISERROR(O102)</formula>
    </cfRule>
  </conditionalFormatting>
  <conditionalFormatting sqref="K101:P101">
    <cfRule type="colorScale" priority="9">
      <colorScale>
        <cfvo type="min"/>
        <cfvo type="max"/>
        <color rgb="FFFCFCFF"/>
        <color rgb="FFF8696B"/>
      </colorScale>
    </cfRule>
  </conditionalFormatting>
  <conditionalFormatting sqref="K102:P102">
    <cfRule type="colorScale" priority="8">
      <colorScale>
        <cfvo type="min"/>
        <cfvo type="max"/>
        <color rgb="FFFCFCFF"/>
        <color rgb="FFF8696B"/>
      </colorScale>
    </cfRule>
  </conditionalFormatting>
  <conditionalFormatting sqref="O103:P103">
    <cfRule type="expression" dxfId="4" priority="4" stopIfTrue="1">
      <formula>$B103=$R$78</formula>
    </cfRule>
    <cfRule type="expression" dxfId="3" priority="5" stopIfTrue="1">
      <formula>ISNA(O103)</formula>
    </cfRule>
  </conditionalFormatting>
  <conditionalFormatting sqref="O104:P104">
    <cfRule type="expression" dxfId="2" priority="6">
      <formula>$B104=$U$74</formula>
    </cfRule>
    <cfRule type="containsErrors" dxfId="1" priority="7">
      <formula>ISERROR(O104)</formula>
    </cfRule>
  </conditionalFormatting>
  <conditionalFormatting sqref="K103:P103">
    <cfRule type="colorScale" priority="3">
      <colorScale>
        <cfvo type="min"/>
        <cfvo type="max"/>
        <color rgb="FFFCFCFF"/>
        <color rgb="FFF8696B"/>
      </colorScale>
    </cfRule>
  </conditionalFormatting>
  <conditionalFormatting sqref="K104:P104">
    <cfRule type="colorScale" priority="2">
      <colorScale>
        <cfvo type="min"/>
        <cfvo type="max"/>
        <color rgb="FFFCFCFF"/>
        <color rgb="FFF8696B"/>
      </colorScale>
    </cfRule>
  </conditionalFormatting>
  <conditionalFormatting sqref="K9:P32 K81:P104">
    <cfRule type="expression" dxfId="0" priority="1">
      <formula>$B9=$U$2</formula>
    </cfRule>
  </conditionalFormatting>
  <hyperlinks>
    <hyperlink ref="B149:E150" location="Vacancies!A1" display="Social Worker Vacancies"/>
    <hyperlink ref="B151:E152" location="SW_CIN!A1" display="Children in Need per Social Worker"/>
    <hyperlink ref="B153:E154" location="Turnover!A1" display="Social Worker Turnover"/>
    <hyperlink ref="B155:E156" location="Agency!A1" display="Agency Social Workers"/>
    <hyperlink ref="B157:E158" location="Absence!A1" display="Absence"/>
    <hyperlink ref="B159:E160" location="Age!A1" display="Age"/>
    <hyperlink ref="B161:E162" location="TimeInService!A1" display="Time in Service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Frontpage</vt:lpstr>
      <vt:lpstr>Home</vt:lpstr>
      <vt:lpstr>Vacancies</vt:lpstr>
      <vt:lpstr>SW_CIN</vt:lpstr>
      <vt:lpstr>Turnover</vt:lpstr>
      <vt:lpstr>Agency</vt:lpstr>
      <vt:lpstr>Absence</vt:lpstr>
      <vt:lpstr>Age</vt:lpstr>
      <vt:lpstr>TimeInService</vt:lpstr>
      <vt:lpstr>BMLIST</vt:lpstr>
      <vt:lpstr>Absence!Print_Area</vt:lpstr>
      <vt:lpstr>Age!Print_Area</vt:lpstr>
      <vt:lpstr>Agency!Print_Area</vt:lpstr>
      <vt:lpstr>Frontpage!Print_Area</vt:lpstr>
      <vt:lpstr>Home!Print_Area</vt:lpstr>
      <vt:lpstr>SW_CIN!Print_Area</vt:lpstr>
      <vt:lpstr>TimeInService!Print_Area</vt:lpstr>
      <vt:lpstr>Turnover!Print_Area</vt:lpstr>
      <vt:lpstr>Vacancies!Print_Area</vt:lpstr>
    </vt:vector>
  </TitlesOfParts>
  <Company>East sussex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2016-03-14T12:52:18Z</cp:lastPrinted>
  <dcterms:created xsi:type="dcterms:W3CDTF">2011-07-27T15:24:05Z</dcterms:created>
  <dcterms:modified xsi:type="dcterms:W3CDTF">2016-03-14T12:53:20Z</dcterms:modified>
</cp:coreProperties>
</file>