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/>
  <bookViews>
    <workbookView showSheetTabs="0" xWindow="11580" yWindow="-15" windowWidth="17235" windowHeight="12840" tabRatio="858"/>
  </bookViews>
  <sheets>
    <sheet name="Frontpage" sheetId="29" r:id="rId1"/>
    <sheet name="Home" sheetId="43" r:id="rId2"/>
    <sheet name="Vacancies" sheetId="49" r:id="rId3"/>
    <sheet name="Turnover" sheetId="62" r:id="rId4"/>
    <sheet name="Agency" sheetId="63" r:id="rId5"/>
    <sheet name="Age" sheetId="67" r:id="rId6"/>
    <sheet name="TimeInService" sheetId="68" r:id="rId7"/>
  </sheets>
  <externalReferences>
    <externalReference r:id="rId8"/>
  </externalReferences>
  <definedNames>
    <definedName name="BMLIST" localSheetId="5">[1]Home!$J$13:$J$33</definedName>
    <definedName name="BMLIST" localSheetId="4">[1]Home!$J$13:$J$33</definedName>
    <definedName name="BMLIST" localSheetId="6">[1]Home!$J$13:$J$33</definedName>
    <definedName name="BMLIST" localSheetId="3">[1]Home!$J$13:$J$33</definedName>
    <definedName name="BMLIST" localSheetId="2">[1]Home!$J$13:$J$33</definedName>
    <definedName name="BMLIST">Home!$J$14:$J$36</definedName>
    <definedName name="LAlist" localSheetId="5">#REF!</definedName>
    <definedName name="LAlist" localSheetId="4">#REF!</definedName>
    <definedName name="LAlist" localSheetId="6">#REF!</definedName>
    <definedName name="LAlist" localSheetId="3">#REF!</definedName>
    <definedName name="LAlist" localSheetId="2">#REF!</definedName>
    <definedName name="LAlist">#REF!</definedName>
    <definedName name="_xlnm.Print_Area" localSheetId="5">Age!$A$1:$O$148</definedName>
    <definedName name="_xlnm.Print_Area" localSheetId="4">Agency!$A$1:$R$152</definedName>
    <definedName name="_xlnm.Print_Area" localSheetId="0">Frontpage!$A$1:$K$40</definedName>
    <definedName name="_xlnm.Print_Area" localSheetId="1">Home!$A$1:$H$44</definedName>
    <definedName name="_xlnm.Print_Area" localSheetId="6">TimeInService!$A$1:$Q$148</definedName>
    <definedName name="_xlnm.Print_Area" localSheetId="3">Turnover!$A$1:$R$152</definedName>
    <definedName name="_xlnm.Print_Area" localSheetId="2">Vacancies!$A$1:$Q$76</definedName>
  </definedNames>
  <calcPr calcId="145621"/>
</workbook>
</file>

<file path=xl/calcChain.xml><?xml version="1.0" encoding="utf-8"?>
<calcChain xmlns="http://schemas.openxmlformats.org/spreadsheetml/2006/main">
  <c r="H136" i="63" l="1"/>
  <c r="H60" i="62"/>
  <c r="H60" i="49" l="1"/>
  <c r="F10" i="49"/>
  <c r="F27" i="49"/>
  <c r="P33" i="68" l="1"/>
  <c r="O33" i="68"/>
  <c r="N33" i="68"/>
  <c r="M33" i="68"/>
  <c r="L33" i="68"/>
  <c r="K33" i="68"/>
  <c r="P32" i="68"/>
  <c r="O32" i="68"/>
  <c r="N32" i="68"/>
  <c r="M32" i="68"/>
  <c r="L32" i="68"/>
  <c r="K32" i="68"/>
  <c r="P31" i="68"/>
  <c r="O31" i="68"/>
  <c r="N31" i="68"/>
  <c r="M31" i="68"/>
  <c r="L31" i="68"/>
  <c r="K31" i="68"/>
  <c r="P30" i="68"/>
  <c r="O30" i="68"/>
  <c r="N30" i="68"/>
  <c r="M30" i="68"/>
  <c r="L30" i="68"/>
  <c r="K30" i="68"/>
  <c r="P29" i="68"/>
  <c r="O29" i="68"/>
  <c r="N29" i="68"/>
  <c r="M29" i="68"/>
  <c r="L29" i="68"/>
  <c r="K29" i="68"/>
  <c r="P28" i="68"/>
  <c r="O28" i="68"/>
  <c r="N28" i="68"/>
  <c r="M28" i="68"/>
  <c r="L28" i="68"/>
  <c r="K28" i="68"/>
  <c r="P27" i="68"/>
  <c r="O27" i="68"/>
  <c r="N27" i="68"/>
  <c r="M27" i="68"/>
  <c r="L27" i="68"/>
  <c r="K27" i="68"/>
  <c r="P26" i="68"/>
  <c r="O26" i="68"/>
  <c r="N26" i="68"/>
  <c r="M26" i="68"/>
  <c r="L26" i="68"/>
  <c r="K26" i="68"/>
  <c r="P25" i="68"/>
  <c r="O25" i="68"/>
  <c r="N25" i="68"/>
  <c r="M25" i="68"/>
  <c r="L25" i="68"/>
  <c r="K25" i="68"/>
  <c r="P24" i="68"/>
  <c r="O24" i="68"/>
  <c r="N24" i="68"/>
  <c r="M24" i="68"/>
  <c r="L24" i="68"/>
  <c r="K24" i="68"/>
  <c r="P23" i="68"/>
  <c r="O23" i="68"/>
  <c r="N23" i="68"/>
  <c r="M23" i="68"/>
  <c r="L23" i="68"/>
  <c r="K23" i="68"/>
  <c r="P22" i="68"/>
  <c r="O22" i="68"/>
  <c r="N22" i="68"/>
  <c r="M22" i="68"/>
  <c r="L22" i="68"/>
  <c r="K22" i="68"/>
  <c r="P21" i="68"/>
  <c r="O21" i="68"/>
  <c r="N21" i="68"/>
  <c r="M21" i="68"/>
  <c r="L21" i="68"/>
  <c r="K21" i="68"/>
  <c r="P20" i="68"/>
  <c r="O20" i="68"/>
  <c r="N20" i="68"/>
  <c r="M20" i="68"/>
  <c r="L20" i="68"/>
  <c r="K20" i="68"/>
  <c r="P19" i="68"/>
  <c r="O19" i="68"/>
  <c r="N19" i="68"/>
  <c r="M19" i="68"/>
  <c r="L19" i="68"/>
  <c r="K19" i="68"/>
  <c r="P18" i="68"/>
  <c r="O18" i="68"/>
  <c r="N18" i="68"/>
  <c r="M18" i="68"/>
  <c r="L18" i="68"/>
  <c r="K18" i="68"/>
  <c r="P17" i="68"/>
  <c r="O17" i="68"/>
  <c r="N17" i="68"/>
  <c r="M17" i="68"/>
  <c r="L17" i="68"/>
  <c r="K17" i="68"/>
  <c r="P16" i="68"/>
  <c r="O16" i="68"/>
  <c r="N16" i="68"/>
  <c r="M16" i="68"/>
  <c r="L16" i="68"/>
  <c r="K16" i="68"/>
  <c r="P15" i="68"/>
  <c r="O15" i="68"/>
  <c r="N15" i="68"/>
  <c r="M15" i="68"/>
  <c r="L15" i="68"/>
  <c r="K15" i="68"/>
  <c r="P14" i="68"/>
  <c r="O14" i="68"/>
  <c r="N14" i="68"/>
  <c r="M14" i="68"/>
  <c r="L14" i="68"/>
  <c r="K14" i="68"/>
  <c r="P13" i="68"/>
  <c r="O13" i="68"/>
  <c r="N13" i="68"/>
  <c r="M13" i="68"/>
  <c r="L13" i="68"/>
  <c r="K13" i="68"/>
  <c r="P12" i="68"/>
  <c r="O12" i="68"/>
  <c r="N12" i="68"/>
  <c r="M12" i="68"/>
  <c r="L12" i="68"/>
  <c r="K12" i="68"/>
  <c r="P11" i="68"/>
  <c r="O11" i="68"/>
  <c r="N11" i="68"/>
  <c r="M11" i="68"/>
  <c r="L11" i="68"/>
  <c r="K11" i="68"/>
  <c r="P10" i="68"/>
  <c r="O10" i="68"/>
  <c r="N10" i="68"/>
  <c r="M10" i="68"/>
  <c r="L10" i="68"/>
  <c r="K10" i="68"/>
  <c r="P9" i="68"/>
  <c r="O9" i="68"/>
  <c r="N9" i="68"/>
  <c r="M9" i="68"/>
  <c r="L9" i="68"/>
  <c r="K9" i="68"/>
  <c r="K84" i="68"/>
  <c r="L84" i="68"/>
  <c r="M84" i="68"/>
  <c r="N84" i="68"/>
  <c r="O84" i="68"/>
  <c r="P84" i="68"/>
  <c r="K85" i="68"/>
  <c r="L85" i="68"/>
  <c r="M85" i="68"/>
  <c r="N85" i="68"/>
  <c r="O85" i="68"/>
  <c r="P85" i="68"/>
  <c r="K86" i="68"/>
  <c r="L86" i="68"/>
  <c r="M86" i="68"/>
  <c r="N86" i="68"/>
  <c r="O86" i="68"/>
  <c r="P86" i="68"/>
  <c r="K87" i="68"/>
  <c r="L87" i="68"/>
  <c r="M87" i="68"/>
  <c r="N87" i="68"/>
  <c r="O87" i="68"/>
  <c r="P87" i="68"/>
  <c r="K88" i="68"/>
  <c r="L88" i="68"/>
  <c r="M88" i="68"/>
  <c r="N88" i="68"/>
  <c r="O88" i="68"/>
  <c r="P88" i="68"/>
  <c r="K89" i="68"/>
  <c r="L89" i="68"/>
  <c r="M89" i="68"/>
  <c r="N89" i="68"/>
  <c r="O89" i="68"/>
  <c r="P89" i="68"/>
  <c r="K90" i="68"/>
  <c r="L90" i="68"/>
  <c r="M90" i="68"/>
  <c r="N90" i="68"/>
  <c r="O90" i="68"/>
  <c r="P90" i="68"/>
  <c r="K91" i="68"/>
  <c r="L91" i="68"/>
  <c r="M91" i="68"/>
  <c r="N91" i="68"/>
  <c r="O91" i="68"/>
  <c r="P91" i="68"/>
  <c r="K92" i="68"/>
  <c r="L92" i="68"/>
  <c r="M92" i="68"/>
  <c r="N92" i="68"/>
  <c r="O92" i="68"/>
  <c r="P92" i="68"/>
  <c r="K93" i="68"/>
  <c r="L93" i="68"/>
  <c r="M93" i="68"/>
  <c r="N93" i="68"/>
  <c r="O93" i="68"/>
  <c r="P93" i="68"/>
  <c r="K94" i="68"/>
  <c r="L94" i="68"/>
  <c r="M94" i="68"/>
  <c r="N94" i="68"/>
  <c r="O94" i="68"/>
  <c r="P94" i="68"/>
  <c r="K95" i="68"/>
  <c r="L95" i="68"/>
  <c r="M95" i="68"/>
  <c r="N95" i="68"/>
  <c r="O95" i="68"/>
  <c r="P95" i="68"/>
  <c r="K96" i="68"/>
  <c r="L96" i="68"/>
  <c r="M96" i="68"/>
  <c r="N96" i="68"/>
  <c r="O96" i="68"/>
  <c r="P96" i="68"/>
  <c r="K97" i="68"/>
  <c r="L97" i="68"/>
  <c r="M97" i="68"/>
  <c r="N97" i="68"/>
  <c r="O97" i="68"/>
  <c r="P97" i="68"/>
  <c r="K98" i="68"/>
  <c r="L98" i="68"/>
  <c r="M98" i="68"/>
  <c r="N98" i="68"/>
  <c r="O98" i="68"/>
  <c r="P98" i="68"/>
  <c r="K99" i="68"/>
  <c r="L99" i="68"/>
  <c r="M99" i="68"/>
  <c r="N99" i="68"/>
  <c r="O99" i="68"/>
  <c r="P99" i="68"/>
  <c r="K100" i="68"/>
  <c r="L100" i="68"/>
  <c r="M100" i="68"/>
  <c r="N100" i="68"/>
  <c r="O100" i="68"/>
  <c r="P100" i="68"/>
  <c r="K101" i="68"/>
  <c r="L101" i="68"/>
  <c r="M101" i="68"/>
  <c r="N101" i="68"/>
  <c r="O101" i="68"/>
  <c r="P101" i="68"/>
  <c r="K102" i="68"/>
  <c r="L102" i="68"/>
  <c r="M102" i="68"/>
  <c r="N102" i="68"/>
  <c r="O102" i="68"/>
  <c r="P102" i="68"/>
  <c r="K103" i="68"/>
  <c r="L103" i="68"/>
  <c r="M103" i="68"/>
  <c r="N103" i="68"/>
  <c r="O103" i="68"/>
  <c r="P103" i="68"/>
  <c r="K104" i="68"/>
  <c r="L104" i="68"/>
  <c r="M104" i="68"/>
  <c r="N104" i="68"/>
  <c r="O104" i="68"/>
  <c r="P104" i="68"/>
  <c r="K105" i="68"/>
  <c r="L105" i="68"/>
  <c r="M105" i="68"/>
  <c r="N105" i="68"/>
  <c r="O105" i="68"/>
  <c r="P105" i="68"/>
  <c r="K106" i="68"/>
  <c r="L106" i="68"/>
  <c r="M106" i="68"/>
  <c r="N106" i="68"/>
  <c r="O106" i="68"/>
  <c r="P106" i="68"/>
  <c r="K107" i="68"/>
  <c r="L107" i="68"/>
  <c r="M107" i="68"/>
  <c r="N107" i="68"/>
  <c r="O107" i="68"/>
  <c r="P107" i="68"/>
  <c r="L83" i="68"/>
  <c r="M83" i="68"/>
  <c r="N83" i="68"/>
  <c r="O83" i="68"/>
  <c r="P83" i="68"/>
  <c r="K83" i="68"/>
  <c r="T59" i="68"/>
  <c r="T26" i="68"/>
  <c r="T133" i="68"/>
  <c r="T100" i="68"/>
  <c r="R133" i="67"/>
  <c r="J100" i="67"/>
  <c r="K100" i="67"/>
  <c r="L100" i="67"/>
  <c r="M100" i="67"/>
  <c r="N100" i="67"/>
  <c r="R100" i="67"/>
  <c r="J84" i="67"/>
  <c r="K84" i="67"/>
  <c r="L84" i="67"/>
  <c r="M84" i="67"/>
  <c r="N84" i="67"/>
  <c r="J85" i="67"/>
  <c r="K85" i="67"/>
  <c r="L85" i="67"/>
  <c r="M85" i="67"/>
  <c r="N85" i="67"/>
  <c r="J86" i="67"/>
  <c r="K86" i="67"/>
  <c r="L86" i="67"/>
  <c r="M86" i="67"/>
  <c r="N86" i="67"/>
  <c r="J87" i="67"/>
  <c r="K87" i="67"/>
  <c r="L87" i="67"/>
  <c r="M87" i="67"/>
  <c r="N87" i="67"/>
  <c r="J88" i="67"/>
  <c r="K88" i="67"/>
  <c r="L88" i="67"/>
  <c r="M88" i="67"/>
  <c r="N88" i="67"/>
  <c r="J89" i="67"/>
  <c r="K89" i="67"/>
  <c r="L89" i="67"/>
  <c r="M89" i="67"/>
  <c r="N89" i="67"/>
  <c r="J90" i="67"/>
  <c r="K90" i="67"/>
  <c r="L90" i="67"/>
  <c r="M90" i="67"/>
  <c r="N90" i="67"/>
  <c r="J91" i="67"/>
  <c r="K91" i="67"/>
  <c r="L91" i="67"/>
  <c r="M91" i="67"/>
  <c r="N91" i="67"/>
  <c r="J92" i="67"/>
  <c r="K92" i="67"/>
  <c r="L92" i="67"/>
  <c r="M92" i="67"/>
  <c r="N92" i="67"/>
  <c r="J93" i="67"/>
  <c r="K93" i="67"/>
  <c r="L93" i="67"/>
  <c r="M93" i="67"/>
  <c r="N93" i="67"/>
  <c r="K94" i="67"/>
  <c r="L94" i="67"/>
  <c r="M94" i="67"/>
  <c r="J95" i="67"/>
  <c r="K95" i="67"/>
  <c r="L95" i="67"/>
  <c r="M95" i="67"/>
  <c r="N95" i="67"/>
  <c r="J96" i="67"/>
  <c r="K96" i="67"/>
  <c r="L96" i="67"/>
  <c r="M96" i="67"/>
  <c r="N96" i="67"/>
  <c r="J97" i="67"/>
  <c r="K97" i="67"/>
  <c r="L97" i="67"/>
  <c r="M97" i="67"/>
  <c r="N97" i="67"/>
  <c r="J98" i="67"/>
  <c r="K98" i="67"/>
  <c r="L98" i="67"/>
  <c r="M98" i="67"/>
  <c r="N98" i="67"/>
  <c r="J99" i="67"/>
  <c r="K99" i="67"/>
  <c r="L99" i="67"/>
  <c r="M99" i="67"/>
  <c r="N99" i="67"/>
  <c r="J101" i="67"/>
  <c r="K101" i="67"/>
  <c r="L101" i="67"/>
  <c r="M101" i="67"/>
  <c r="N101" i="67"/>
  <c r="J102" i="67"/>
  <c r="K102" i="67"/>
  <c r="L102" i="67"/>
  <c r="M102" i="67"/>
  <c r="N102" i="67"/>
  <c r="J103" i="67"/>
  <c r="K103" i="67"/>
  <c r="L103" i="67"/>
  <c r="M103" i="67"/>
  <c r="N103" i="67"/>
  <c r="J104" i="67"/>
  <c r="K104" i="67"/>
  <c r="L104" i="67"/>
  <c r="M104" i="67"/>
  <c r="N104" i="67"/>
  <c r="J105" i="67"/>
  <c r="K105" i="67"/>
  <c r="L105" i="67"/>
  <c r="M105" i="67"/>
  <c r="N105" i="67"/>
  <c r="J106" i="67"/>
  <c r="K106" i="67"/>
  <c r="L106" i="67"/>
  <c r="M106" i="67"/>
  <c r="N106" i="67"/>
  <c r="J107" i="67"/>
  <c r="K107" i="67"/>
  <c r="L107" i="67"/>
  <c r="M107" i="67"/>
  <c r="N107" i="67"/>
  <c r="K83" i="67"/>
  <c r="L83" i="67"/>
  <c r="M83" i="67"/>
  <c r="N83" i="67"/>
  <c r="J83" i="67"/>
  <c r="R59" i="67"/>
  <c r="K9" i="67"/>
  <c r="J10" i="67"/>
  <c r="K10" i="67"/>
  <c r="L10" i="67"/>
  <c r="M10" i="67"/>
  <c r="N10" i="67"/>
  <c r="J11" i="67"/>
  <c r="K11" i="67"/>
  <c r="L11" i="67"/>
  <c r="M11" i="67"/>
  <c r="N11" i="67"/>
  <c r="J12" i="67"/>
  <c r="K12" i="67"/>
  <c r="L12" i="67"/>
  <c r="M12" i="67"/>
  <c r="N12" i="67"/>
  <c r="J13" i="67"/>
  <c r="K13" i="67"/>
  <c r="L13" i="67"/>
  <c r="M13" i="67"/>
  <c r="N13" i="67"/>
  <c r="J14" i="67"/>
  <c r="K14" i="67"/>
  <c r="L14" i="67"/>
  <c r="M14" i="67"/>
  <c r="N14" i="67"/>
  <c r="J15" i="67"/>
  <c r="K15" i="67"/>
  <c r="L15" i="67"/>
  <c r="M15" i="67"/>
  <c r="N15" i="67"/>
  <c r="J16" i="67"/>
  <c r="K16" i="67"/>
  <c r="L16" i="67"/>
  <c r="M16" i="67"/>
  <c r="N16" i="67"/>
  <c r="J17" i="67"/>
  <c r="K17" i="67"/>
  <c r="L17" i="67"/>
  <c r="M17" i="67"/>
  <c r="N17" i="67"/>
  <c r="J18" i="67"/>
  <c r="K18" i="67"/>
  <c r="L18" i="67"/>
  <c r="M18" i="67"/>
  <c r="N18" i="67"/>
  <c r="J19" i="67"/>
  <c r="K19" i="67"/>
  <c r="L19" i="67"/>
  <c r="M19" i="67"/>
  <c r="N19" i="67"/>
  <c r="K20" i="67"/>
  <c r="L20" i="67"/>
  <c r="M20" i="67"/>
  <c r="J21" i="67"/>
  <c r="K21" i="67"/>
  <c r="L21" i="67"/>
  <c r="M21" i="67"/>
  <c r="N21" i="67"/>
  <c r="J22" i="67"/>
  <c r="K22" i="67"/>
  <c r="L22" i="67"/>
  <c r="M22" i="67"/>
  <c r="N22" i="67"/>
  <c r="J23" i="67"/>
  <c r="K23" i="67"/>
  <c r="L23" i="67"/>
  <c r="M23" i="67"/>
  <c r="N23" i="67"/>
  <c r="J24" i="67"/>
  <c r="K24" i="67"/>
  <c r="L24" i="67"/>
  <c r="M24" i="67"/>
  <c r="N24" i="67"/>
  <c r="J25" i="67"/>
  <c r="K25" i="67"/>
  <c r="L25" i="67"/>
  <c r="M25" i="67"/>
  <c r="N25" i="67"/>
  <c r="J26" i="67"/>
  <c r="K26" i="67"/>
  <c r="L26" i="67"/>
  <c r="M26" i="67"/>
  <c r="N26" i="67"/>
  <c r="J27" i="67"/>
  <c r="K27" i="67"/>
  <c r="L27" i="67"/>
  <c r="M27" i="67"/>
  <c r="N27" i="67"/>
  <c r="J28" i="67"/>
  <c r="K28" i="67"/>
  <c r="L28" i="67"/>
  <c r="M28" i="67"/>
  <c r="N28" i="67"/>
  <c r="J29" i="67"/>
  <c r="K29" i="67"/>
  <c r="L29" i="67"/>
  <c r="M29" i="67"/>
  <c r="N29" i="67"/>
  <c r="J30" i="67"/>
  <c r="K30" i="67"/>
  <c r="L30" i="67"/>
  <c r="M30" i="67"/>
  <c r="N30" i="67"/>
  <c r="J31" i="67"/>
  <c r="K31" i="67"/>
  <c r="L31" i="67"/>
  <c r="M31" i="67"/>
  <c r="N31" i="67"/>
  <c r="J32" i="67"/>
  <c r="K32" i="67"/>
  <c r="L32" i="67"/>
  <c r="M32" i="67"/>
  <c r="N32" i="67"/>
  <c r="J33" i="67"/>
  <c r="K33" i="67"/>
  <c r="L33" i="67"/>
  <c r="M33" i="67"/>
  <c r="N33" i="67"/>
  <c r="L9" i="67"/>
  <c r="M9" i="67"/>
  <c r="N9" i="67"/>
  <c r="J9" i="67"/>
  <c r="R26" i="67"/>
  <c r="G20" i="63" l="1"/>
  <c r="U136" i="63"/>
  <c r="G103" i="63"/>
  <c r="U103" i="63"/>
  <c r="U60" i="63" l="1"/>
  <c r="F53" i="63"/>
  <c r="F43" i="63"/>
  <c r="U27" i="63" l="1"/>
  <c r="G27" i="63"/>
  <c r="F60" i="63" s="1"/>
  <c r="H60" i="63" s="1"/>
  <c r="G10" i="63"/>
  <c r="H136" i="62" l="1"/>
  <c r="F136" i="62"/>
  <c r="G103" i="62"/>
  <c r="U136" i="62"/>
  <c r="U103" i="62" l="1"/>
  <c r="U60" i="62"/>
  <c r="G27" i="62"/>
  <c r="U27" i="62"/>
  <c r="T60" i="49"/>
  <c r="F34" i="49"/>
  <c r="T27" i="49"/>
  <c r="U142" i="63" l="1"/>
  <c r="U143" i="63"/>
  <c r="U109" i="63"/>
  <c r="U110" i="63"/>
  <c r="U66" i="63"/>
  <c r="U67" i="63"/>
  <c r="U34" i="63"/>
  <c r="N115" i="68" l="1"/>
  <c r="L115" i="68"/>
  <c r="J115" i="68"/>
  <c r="H115" i="68"/>
  <c r="F115" i="68"/>
  <c r="D115" i="68"/>
  <c r="N41" i="68" l="1"/>
  <c r="L41" i="68"/>
  <c r="J41" i="68"/>
  <c r="H41" i="68"/>
  <c r="F41" i="68"/>
  <c r="D41" i="68"/>
  <c r="T138" i="68" l="1"/>
  <c r="T137" i="68"/>
  <c r="T136" i="68"/>
  <c r="T135" i="68"/>
  <c r="T134" i="68"/>
  <c r="T132" i="68"/>
  <c r="T131" i="68"/>
  <c r="T130" i="68"/>
  <c r="T129" i="68"/>
  <c r="T128" i="68"/>
  <c r="T127" i="68"/>
  <c r="T126" i="68"/>
  <c r="T125" i="68"/>
  <c r="T124" i="68"/>
  <c r="T123" i="68"/>
  <c r="T122" i="68"/>
  <c r="T121" i="68"/>
  <c r="T120" i="68"/>
  <c r="T119" i="68"/>
  <c r="T118" i="68"/>
  <c r="T117" i="68"/>
  <c r="T116" i="68"/>
  <c r="T106" i="68"/>
  <c r="T105" i="68"/>
  <c r="T104" i="68"/>
  <c r="T103" i="68"/>
  <c r="T102" i="68"/>
  <c r="T101" i="68"/>
  <c r="T99" i="68"/>
  <c r="T98" i="68"/>
  <c r="T97" i="68"/>
  <c r="T96" i="68"/>
  <c r="T95" i="68"/>
  <c r="T94" i="68"/>
  <c r="T93" i="68"/>
  <c r="T92" i="68"/>
  <c r="T91" i="68"/>
  <c r="T90" i="68"/>
  <c r="T89" i="68"/>
  <c r="T88" i="68"/>
  <c r="T87" i="68"/>
  <c r="T86" i="68"/>
  <c r="T85" i="68"/>
  <c r="T84" i="68"/>
  <c r="T83" i="68"/>
  <c r="U82" i="68"/>
  <c r="V82" i="68" s="1"/>
  <c r="U80" i="68"/>
  <c r="V80" i="68" s="1"/>
  <c r="U79" i="68"/>
  <c r="V79" i="68" s="1"/>
  <c r="U76" i="68"/>
  <c r="T64" i="68"/>
  <c r="T63" i="68"/>
  <c r="T62" i="68"/>
  <c r="T61" i="68"/>
  <c r="T60" i="68"/>
  <c r="T58" i="68"/>
  <c r="T57" i="68"/>
  <c r="T56" i="68"/>
  <c r="T55" i="68"/>
  <c r="T54" i="68"/>
  <c r="T53" i="68"/>
  <c r="T52" i="68"/>
  <c r="T51" i="68"/>
  <c r="T50" i="68"/>
  <c r="T49" i="68"/>
  <c r="T48" i="68"/>
  <c r="T47" i="68"/>
  <c r="T46" i="68"/>
  <c r="T45" i="68"/>
  <c r="T44" i="68"/>
  <c r="T43" i="68"/>
  <c r="T42" i="68"/>
  <c r="T32" i="68"/>
  <c r="T31" i="68"/>
  <c r="T30" i="68"/>
  <c r="T29" i="68"/>
  <c r="T28" i="68"/>
  <c r="T27" i="68"/>
  <c r="T25" i="68"/>
  <c r="T24" i="68"/>
  <c r="T23" i="68"/>
  <c r="T22" i="68"/>
  <c r="T21" i="68"/>
  <c r="T20" i="68"/>
  <c r="T19" i="68"/>
  <c r="T18" i="68"/>
  <c r="T17" i="68"/>
  <c r="T16" i="68"/>
  <c r="T15" i="68"/>
  <c r="T14" i="68"/>
  <c r="T13" i="68"/>
  <c r="T12" i="68"/>
  <c r="T11" i="68"/>
  <c r="T10" i="68"/>
  <c r="T9" i="68"/>
  <c r="U8" i="68"/>
  <c r="V8" i="68" s="1"/>
  <c r="U6" i="68"/>
  <c r="V6" i="68" s="1"/>
  <c r="U5" i="68"/>
  <c r="V5" i="68" s="1"/>
  <c r="U2" i="68"/>
  <c r="V2" i="68" s="1"/>
  <c r="R64" i="67"/>
  <c r="R63" i="67"/>
  <c r="R62" i="67"/>
  <c r="R61" i="67"/>
  <c r="R60" i="67"/>
  <c r="R58" i="67"/>
  <c r="R57" i="67"/>
  <c r="R56" i="67"/>
  <c r="R55" i="67"/>
  <c r="R54" i="67"/>
  <c r="R53" i="67"/>
  <c r="R52" i="67"/>
  <c r="R51" i="67"/>
  <c r="R50" i="67"/>
  <c r="R49" i="67"/>
  <c r="R48" i="67"/>
  <c r="R47" i="67"/>
  <c r="R46" i="67"/>
  <c r="R45" i="67"/>
  <c r="R44" i="67"/>
  <c r="R43" i="67"/>
  <c r="R42" i="67"/>
  <c r="R32" i="67"/>
  <c r="R31" i="67"/>
  <c r="R30" i="67"/>
  <c r="R29" i="67"/>
  <c r="R28" i="67"/>
  <c r="R27" i="67"/>
  <c r="R25" i="67"/>
  <c r="R24" i="67"/>
  <c r="R23" i="67"/>
  <c r="R22" i="67"/>
  <c r="R21" i="67"/>
  <c r="R20" i="67"/>
  <c r="R19" i="67"/>
  <c r="R18" i="67"/>
  <c r="R17" i="67"/>
  <c r="R16" i="67"/>
  <c r="R15" i="67"/>
  <c r="R14" i="67"/>
  <c r="R13" i="67"/>
  <c r="R12" i="67"/>
  <c r="R11" i="67"/>
  <c r="R10" i="67"/>
  <c r="R9" i="67"/>
  <c r="S8" i="67"/>
  <c r="T8" i="67" s="1"/>
  <c r="S6" i="67"/>
  <c r="T6" i="67" s="1"/>
  <c r="S5" i="67"/>
  <c r="T5" i="67" s="1"/>
  <c r="S2" i="67"/>
  <c r="R138" i="67"/>
  <c r="R137" i="67"/>
  <c r="R136" i="67"/>
  <c r="R135" i="67"/>
  <c r="R134" i="67"/>
  <c r="R132" i="67"/>
  <c r="R131" i="67"/>
  <c r="R130" i="67"/>
  <c r="R129" i="67"/>
  <c r="R128" i="67"/>
  <c r="R127" i="67"/>
  <c r="R126" i="67"/>
  <c r="R125" i="67"/>
  <c r="R124" i="67"/>
  <c r="R123" i="67"/>
  <c r="R122" i="67"/>
  <c r="R121" i="67"/>
  <c r="R120" i="67"/>
  <c r="R119" i="67"/>
  <c r="R118" i="67"/>
  <c r="R117" i="67"/>
  <c r="R116" i="67"/>
  <c r="R106" i="67"/>
  <c r="R105" i="67"/>
  <c r="R104" i="67"/>
  <c r="R103" i="67"/>
  <c r="R102" i="67"/>
  <c r="R101" i="67"/>
  <c r="R99" i="67"/>
  <c r="R98" i="67"/>
  <c r="R97" i="67"/>
  <c r="R96" i="67"/>
  <c r="R95" i="67"/>
  <c r="R94" i="67"/>
  <c r="R93" i="67"/>
  <c r="R92" i="67"/>
  <c r="R91" i="67"/>
  <c r="R90" i="67"/>
  <c r="R89" i="67"/>
  <c r="R88" i="67"/>
  <c r="R87" i="67"/>
  <c r="R86" i="67"/>
  <c r="R85" i="67"/>
  <c r="R84" i="67"/>
  <c r="R83" i="67"/>
  <c r="S76" i="67"/>
  <c r="S133" i="67" l="1"/>
  <c r="W133" i="67"/>
  <c r="T133" i="67"/>
  <c r="U133" i="67"/>
  <c r="V133" i="67"/>
  <c r="U133" i="68"/>
  <c r="Y133" i="68"/>
  <c r="W59" i="68"/>
  <c r="U59" i="68"/>
  <c r="V59" i="68"/>
  <c r="Z59" i="68"/>
  <c r="V133" i="68"/>
  <c r="Z133" i="68"/>
  <c r="X59" i="68"/>
  <c r="W133" i="68"/>
  <c r="Y59" i="68"/>
  <c r="X133" i="68"/>
  <c r="U100" i="68"/>
  <c r="U26" i="68"/>
  <c r="S59" i="67"/>
  <c r="T59" i="67"/>
  <c r="V59" i="67"/>
  <c r="W59" i="67"/>
  <c r="S100" i="67"/>
  <c r="U59" i="67"/>
  <c r="T116" i="67"/>
  <c r="S26" i="67"/>
  <c r="S14" i="67"/>
  <c r="S20" i="67"/>
  <c r="S30" i="67"/>
  <c r="V42" i="67"/>
  <c r="S45" i="67"/>
  <c r="U48" i="67"/>
  <c r="V50" i="67"/>
  <c r="S53" i="67"/>
  <c r="V55" i="67"/>
  <c r="V58" i="67"/>
  <c r="S62" i="67"/>
  <c r="U130" i="68"/>
  <c r="Z116" i="68"/>
  <c r="Z120" i="68"/>
  <c r="Z124" i="68"/>
  <c r="Z128" i="68"/>
  <c r="Z132" i="68"/>
  <c r="Z137" i="68"/>
  <c r="Z121" i="68"/>
  <c r="Z125" i="68"/>
  <c r="Z134" i="68"/>
  <c r="Z122" i="68"/>
  <c r="Z135" i="68"/>
  <c r="Z119" i="68"/>
  <c r="Z123" i="68"/>
  <c r="Z127" i="68"/>
  <c r="Z131" i="68"/>
  <c r="Z136" i="68"/>
  <c r="Z117" i="68"/>
  <c r="Z129" i="68"/>
  <c r="Z138" i="68"/>
  <c r="Z118" i="68"/>
  <c r="Z126" i="68"/>
  <c r="Z130" i="68"/>
  <c r="Z42" i="68"/>
  <c r="Z46" i="68"/>
  <c r="Z50" i="68"/>
  <c r="Z54" i="68"/>
  <c r="Z58" i="68"/>
  <c r="Z63" i="68"/>
  <c r="Z47" i="68"/>
  <c r="Z60" i="68"/>
  <c r="Z48" i="68"/>
  <c r="Z56" i="68"/>
  <c r="V42" i="68"/>
  <c r="Z45" i="68"/>
  <c r="Z49" i="68"/>
  <c r="Z53" i="68"/>
  <c r="Z57" i="68"/>
  <c r="Z62" i="68"/>
  <c r="U42" i="68"/>
  <c r="Z43" i="68"/>
  <c r="Z51" i="68"/>
  <c r="Z55" i="68"/>
  <c r="Z64" i="68"/>
  <c r="Z44" i="68"/>
  <c r="Z52" i="68"/>
  <c r="Z61" i="68"/>
  <c r="S9" i="67"/>
  <c r="S12" i="67"/>
  <c r="S17" i="67"/>
  <c r="S24" i="67"/>
  <c r="S31" i="67"/>
  <c r="U42" i="67"/>
  <c r="V44" i="67"/>
  <c r="W45" i="67"/>
  <c r="S47" i="67"/>
  <c r="V49" i="67"/>
  <c r="U50" i="67"/>
  <c r="V52" i="67"/>
  <c r="W53" i="67"/>
  <c r="S55" i="67"/>
  <c r="V57" i="67"/>
  <c r="U58" i="67"/>
  <c r="V61" i="67"/>
  <c r="W62" i="67"/>
  <c r="S64" i="67"/>
  <c r="U21" i="68"/>
  <c r="W46" i="68"/>
  <c r="S13" i="67"/>
  <c r="S16" i="67"/>
  <c r="S22" i="67"/>
  <c r="S25" i="67"/>
  <c r="S43" i="67"/>
  <c r="V45" i="67"/>
  <c r="U46" i="67"/>
  <c r="V48" i="67"/>
  <c r="W49" i="67"/>
  <c r="S51" i="67"/>
  <c r="V53" i="67"/>
  <c r="U54" i="67"/>
  <c r="V56" i="67"/>
  <c r="W57" i="67"/>
  <c r="S60" i="67"/>
  <c r="V62" i="67"/>
  <c r="U63" i="67"/>
  <c r="U16" i="68"/>
  <c r="Y43" i="68"/>
  <c r="X45" i="68"/>
  <c r="V50" i="68"/>
  <c r="S11" i="67"/>
  <c r="S27" i="67"/>
  <c r="W43" i="67"/>
  <c r="V47" i="67"/>
  <c r="W51" i="67"/>
  <c r="U56" i="67"/>
  <c r="W60" i="67"/>
  <c r="V64" i="67"/>
  <c r="S54" i="67"/>
  <c r="U13" i="68"/>
  <c r="U24" i="68"/>
  <c r="V48" i="68"/>
  <c r="X54" i="68"/>
  <c r="V44" i="68"/>
  <c r="X51" i="68"/>
  <c r="S10" i="67"/>
  <c r="S15" i="67"/>
  <c r="S18" i="67"/>
  <c r="S21" i="67"/>
  <c r="S29" i="67"/>
  <c r="V43" i="67"/>
  <c r="U44" i="67"/>
  <c r="V46" i="67"/>
  <c r="W47" i="67"/>
  <c r="S49" i="67"/>
  <c r="V51" i="67"/>
  <c r="U52" i="67"/>
  <c r="V54" i="67"/>
  <c r="W55" i="67"/>
  <c r="S57" i="67"/>
  <c r="V60" i="67"/>
  <c r="U61" i="67"/>
  <c r="V63" i="67"/>
  <c r="W64" i="67"/>
  <c r="U30" i="68"/>
  <c r="Y55" i="68"/>
  <c r="Y60" i="68"/>
  <c r="V61" i="68"/>
  <c r="X62" i="68"/>
  <c r="W63" i="68"/>
  <c r="U89" i="68"/>
  <c r="V116" i="68"/>
  <c r="X121" i="68"/>
  <c r="Y128" i="68"/>
  <c r="U132" i="68"/>
  <c r="U137" i="68"/>
  <c r="U14" i="68"/>
  <c r="U22" i="68"/>
  <c r="U31" i="68"/>
  <c r="U43" i="68"/>
  <c r="W48" i="68"/>
  <c r="X52" i="68"/>
  <c r="V54" i="68"/>
  <c r="X58" i="68"/>
  <c r="Y62" i="68"/>
  <c r="V76" i="68"/>
  <c r="U99" i="68"/>
  <c r="U104" i="68"/>
  <c r="Y116" i="68"/>
  <c r="X118" i="68"/>
  <c r="X120" i="68"/>
  <c r="X122" i="68"/>
  <c r="W125" i="68"/>
  <c r="V129" i="68"/>
  <c r="Y137" i="68"/>
  <c r="U9" i="68"/>
  <c r="U12" i="68"/>
  <c r="U17" i="68"/>
  <c r="U20" i="68"/>
  <c r="U25" i="68"/>
  <c r="U29" i="68"/>
  <c r="X43" i="68"/>
  <c r="X46" i="68"/>
  <c r="Y47" i="68"/>
  <c r="X49" i="68"/>
  <c r="Y51" i="68"/>
  <c r="V52" i="68"/>
  <c r="X53" i="68"/>
  <c r="W54" i="68"/>
  <c r="V56" i="68"/>
  <c r="V58" i="68"/>
  <c r="X60" i="68"/>
  <c r="X63" i="68"/>
  <c r="Y64" i="68"/>
  <c r="U97" i="68"/>
  <c r="V118" i="68"/>
  <c r="U120" i="68"/>
  <c r="U122" i="68"/>
  <c r="X124" i="68"/>
  <c r="X126" i="68"/>
  <c r="X130" i="68"/>
  <c r="W131" i="68"/>
  <c r="W134" i="68"/>
  <c r="W136" i="68"/>
  <c r="V138" i="68"/>
  <c r="U106" i="68"/>
  <c r="X117" i="68"/>
  <c r="V125" i="68"/>
  <c r="V127" i="68"/>
  <c r="Y130" i="68"/>
  <c r="Y135" i="68"/>
  <c r="U11" i="68"/>
  <c r="U19" i="68"/>
  <c r="U28" i="68"/>
  <c r="X42" i="68"/>
  <c r="W44" i="68"/>
  <c r="Y45" i="68"/>
  <c r="W50" i="68"/>
  <c r="U53" i="68"/>
  <c r="X56" i="68"/>
  <c r="U60" i="68"/>
  <c r="W61" i="68"/>
  <c r="U83" i="68"/>
  <c r="U87" i="68"/>
  <c r="U93" i="68"/>
  <c r="W123" i="68"/>
  <c r="W127" i="68"/>
  <c r="V134" i="68"/>
  <c r="V136" i="68"/>
  <c r="U10" i="68"/>
  <c r="U15" i="68"/>
  <c r="U18" i="68"/>
  <c r="U23" i="68"/>
  <c r="U27" i="68"/>
  <c r="U32" i="68"/>
  <c r="W42" i="68"/>
  <c r="X44" i="68"/>
  <c r="U45" i="68"/>
  <c r="V46" i="68"/>
  <c r="X48" i="68"/>
  <c r="X50" i="68"/>
  <c r="U51" i="68"/>
  <c r="W52" i="68"/>
  <c r="Y53" i="68"/>
  <c r="W56" i="68"/>
  <c r="W58" i="68"/>
  <c r="X61" i="68"/>
  <c r="U62" i="68"/>
  <c r="V63" i="68"/>
  <c r="U85" i="68"/>
  <c r="U91" i="68"/>
  <c r="U95" i="68"/>
  <c r="U102" i="68"/>
  <c r="U116" i="68"/>
  <c r="W117" i="68"/>
  <c r="Y118" i="68"/>
  <c r="Y120" i="68"/>
  <c r="Y122" i="68"/>
  <c r="U124" i="68"/>
  <c r="Y126" i="68"/>
  <c r="U128" i="68"/>
  <c r="X132" i="68"/>
  <c r="X135" i="68"/>
  <c r="W57" i="68"/>
  <c r="V57" i="68"/>
  <c r="W47" i="68"/>
  <c r="V47" i="68"/>
  <c r="U49" i="68"/>
  <c r="W55" i="68"/>
  <c r="V55" i="68"/>
  <c r="U57" i="68"/>
  <c r="W64" i="68"/>
  <c r="V64" i="68"/>
  <c r="V119" i="68"/>
  <c r="Y119" i="68"/>
  <c r="U119" i="68"/>
  <c r="W121" i="68"/>
  <c r="W45" i="68"/>
  <c r="V45" i="68"/>
  <c r="U47" i="68"/>
  <c r="W53" i="68"/>
  <c r="V53" i="68"/>
  <c r="U55" i="68"/>
  <c r="X57" i="68"/>
  <c r="W62" i="68"/>
  <c r="V62" i="68"/>
  <c r="U64" i="68"/>
  <c r="U105" i="68"/>
  <c r="U103" i="68"/>
  <c r="U101" i="68"/>
  <c r="U98" i="68"/>
  <c r="U96" i="68"/>
  <c r="U94" i="68"/>
  <c r="U92" i="68"/>
  <c r="U90" i="68"/>
  <c r="U88" i="68"/>
  <c r="U86" i="68"/>
  <c r="U84" i="68"/>
  <c r="Y63" i="68"/>
  <c r="U63" i="68"/>
  <c r="Y61" i="68"/>
  <c r="U61" i="68"/>
  <c r="Y58" i="68"/>
  <c r="U58" i="68"/>
  <c r="Y56" i="68"/>
  <c r="U56" i="68"/>
  <c r="Y54" i="68"/>
  <c r="U54" i="68"/>
  <c r="Y52" i="68"/>
  <c r="U52" i="68"/>
  <c r="Y50" i="68"/>
  <c r="U50" i="68"/>
  <c r="Y48" i="68"/>
  <c r="U48" i="68"/>
  <c r="Y46" i="68"/>
  <c r="U46" i="68"/>
  <c r="Y44" i="68"/>
  <c r="U44" i="68"/>
  <c r="Y42" i="68"/>
  <c r="V137" i="68"/>
  <c r="V135" i="68"/>
  <c r="V132" i="68"/>
  <c r="V130" i="68"/>
  <c r="V128" i="68"/>
  <c r="V126" i="68"/>
  <c r="V124" i="68"/>
  <c r="V122" i="68"/>
  <c r="X116" i="68"/>
  <c r="V117" i="68"/>
  <c r="Y117" i="68"/>
  <c r="U117" i="68"/>
  <c r="U118" i="68"/>
  <c r="W119" i="68"/>
  <c r="V120" i="68"/>
  <c r="V123" i="68"/>
  <c r="Y124" i="68"/>
  <c r="U126" i="68"/>
  <c r="X128" i="68"/>
  <c r="W129" i="68"/>
  <c r="V131" i="68"/>
  <c r="Y132" i="68"/>
  <c r="U135" i="68"/>
  <c r="X137" i="68"/>
  <c r="W138" i="68"/>
  <c r="W49" i="68"/>
  <c r="V49" i="68"/>
  <c r="V121" i="68"/>
  <c r="Y121" i="68"/>
  <c r="U121" i="68"/>
  <c r="W43" i="68"/>
  <c r="V43" i="68"/>
  <c r="X47" i="68"/>
  <c r="Y49" i="68"/>
  <c r="W51" i="68"/>
  <c r="V51" i="68"/>
  <c r="X55" i="68"/>
  <c r="Y57" i="68"/>
  <c r="W60" i="68"/>
  <c r="V60" i="68"/>
  <c r="X64" i="68"/>
  <c r="X119" i="68"/>
  <c r="X123" i="68"/>
  <c r="X125" i="68"/>
  <c r="X127" i="68"/>
  <c r="X129" i="68"/>
  <c r="X131" i="68"/>
  <c r="X134" i="68"/>
  <c r="X136" i="68"/>
  <c r="X138" i="68"/>
  <c r="W116" i="68"/>
  <c r="W118" i="68"/>
  <c r="W120" i="68"/>
  <c r="W122" i="68"/>
  <c r="U123" i="68"/>
  <c r="Y123" i="68"/>
  <c r="W124" i="68"/>
  <c r="U125" i="68"/>
  <c r="Y125" i="68"/>
  <c r="W126" i="68"/>
  <c r="U127" i="68"/>
  <c r="Y127" i="68"/>
  <c r="W128" i="68"/>
  <c r="U129" i="68"/>
  <c r="Y129" i="68"/>
  <c r="W130" i="68"/>
  <c r="U131" i="68"/>
  <c r="Y131" i="68"/>
  <c r="W132" i="68"/>
  <c r="U134" i="68"/>
  <c r="Y134" i="68"/>
  <c r="W135" i="68"/>
  <c r="U136" i="68"/>
  <c r="Y136" i="68"/>
  <c r="W137" i="68"/>
  <c r="U138" i="68"/>
  <c r="Y138" i="68"/>
  <c r="S19" i="67"/>
  <c r="S23" i="67"/>
  <c r="S28" i="67"/>
  <c r="S32" i="67"/>
  <c r="S42" i="67"/>
  <c r="W42" i="67"/>
  <c r="U43" i="67"/>
  <c r="S44" i="67"/>
  <c r="W44" i="67"/>
  <c r="U45" i="67"/>
  <c r="S46" i="67"/>
  <c r="W46" i="67"/>
  <c r="U47" i="67"/>
  <c r="S48" i="67"/>
  <c r="W48" i="67"/>
  <c r="U49" i="67"/>
  <c r="S50" i="67"/>
  <c r="W50" i="67"/>
  <c r="U51" i="67"/>
  <c r="S52" i="67"/>
  <c r="W52" i="67"/>
  <c r="U53" i="67"/>
  <c r="W54" i="67"/>
  <c r="U55" i="67"/>
  <c r="S56" i="67"/>
  <c r="W56" i="67"/>
  <c r="U57" i="67"/>
  <c r="S58" i="67"/>
  <c r="W58" i="67"/>
  <c r="U60" i="67"/>
  <c r="S61" i="67"/>
  <c r="W61" i="67"/>
  <c r="U62" i="67"/>
  <c r="S63" i="67"/>
  <c r="W63" i="67"/>
  <c r="U64" i="67"/>
  <c r="T2" i="67"/>
  <c r="T42" i="67"/>
  <c r="T44" i="67"/>
  <c r="T46" i="67"/>
  <c r="T48" i="67"/>
  <c r="T50" i="67"/>
  <c r="T52" i="67"/>
  <c r="T54" i="67"/>
  <c r="T56" i="67"/>
  <c r="T58" i="67"/>
  <c r="T61" i="67"/>
  <c r="T63" i="67"/>
  <c r="T43" i="67"/>
  <c r="T45" i="67"/>
  <c r="T47" i="67"/>
  <c r="T49" i="67"/>
  <c r="T51" i="67"/>
  <c r="T53" i="67"/>
  <c r="T55" i="67"/>
  <c r="T57" i="67"/>
  <c r="T60" i="67"/>
  <c r="T62" i="67"/>
  <c r="T64" i="67"/>
  <c r="S116" i="67"/>
  <c r="S130" i="67"/>
  <c r="S122" i="67"/>
  <c r="U138" i="67"/>
  <c r="U136" i="67"/>
  <c r="U134" i="67"/>
  <c r="U129" i="67"/>
  <c r="S137" i="67"/>
  <c r="S132" i="67"/>
  <c r="S128" i="67"/>
  <c r="S124" i="67"/>
  <c r="S120" i="67"/>
  <c r="W138" i="67"/>
  <c r="W137" i="67"/>
  <c r="W136" i="67"/>
  <c r="W135" i="67"/>
  <c r="W134" i="67"/>
  <c r="W132" i="67"/>
  <c r="W131" i="67"/>
  <c r="W130" i="67"/>
  <c r="W129" i="67"/>
  <c r="W128" i="67"/>
  <c r="W127" i="67"/>
  <c r="W126" i="67"/>
  <c r="W125" i="67"/>
  <c r="W124" i="67"/>
  <c r="W123" i="67"/>
  <c r="W122" i="67"/>
  <c r="W121" i="67"/>
  <c r="W120" i="67"/>
  <c r="W119" i="67"/>
  <c r="W118" i="67"/>
  <c r="W117" i="67"/>
  <c r="W116" i="67"/>
  <c r="S136" i="67"/>
  <c r="S131" i="67"/>
  <c r="S127" i="67"/>
  <c r="S123" i="67"/>
  <c r="S119" i="67"/>
  <c r="V138" i="67"/>
  <c r="V137" i="67"/>
  <c r="V136" i="67"/>
  <c r="V135" i="67"/>
  <c r="V134" i="67"/>
  <c r="V132" i="67"/>
  <c r="V131" i="67"/>
  <c r="V130" i="67"/>
  <c r="V129" i="67"/>
  <c r="V128" i="67"/>
  <c r="V127" i="67"/>
  <c r="V126" i="67"/>
  <c r="V125" i="67"/>
  <c r="V124" i="67"/>
  <c r="V123" i="67"/>
  <c r="V122" i="67"/>
  <c r="V121" i="67"/>
  <c r="V120" i="67"/>
  <c r="V119" i="67"/>
  <c r="V118" i="67"/>
  <c r="V117" i="67"/>
  <c r="V116" i="67"/>
  <c r="S135" i="67"/>
  <c r="S126" i="67"/>
  <c r="S118" i="67"/>
  <c r="U137" i="67"/>
  <c r="U135" i="67"/>
  <c r="U132" i="67"/>
  <c r="U131" i="67"/>
  <c r="U130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S138" i="67"/>
  <c r="S134" i="67"/>
  <c r="S129" i="67"/>
  <c r="S125" i="67"/>
  <c r="S121" i="67"/>
  <c r="S117" i="67"/>
  <c r="T138" i="67"/>
  <c r="T137" i="67"/>
  <c r="T136" i="67"/>
  <c r="T135" i="67"/>
  <c r="T134" i="67"/>
  <c r="T132" i="67"/>
  <c r="T131" i="67"/>
  <c r="T130" i="67"/>
  <c r="T129" i="67"/>
  <c r="T128" i="67"/>
  <c r="T127" i="67"/>
  <c r="T126" i="67"/>
  <c r="T125" i="67"/>
  <c r="T124" i="67"/>
  <c r="T123" i="67"/>
  <c r="T122" i="67"/>
  <c r="T121" i="67"/>
  <c r="T120" i="67"/>
  <c r="T119" i="67"/>
  <c r="T118" i="67"/>
  <c r="T117" i="67"/>
  <c r="S90" i="67"/>
  <c r="S98" i="67"/>
  <c r="S102" i="67"/>
  <c r="S106" i="67"/>
  <c r="S85" i="67"/>
  <c r="S89" i="67"/>
  <c r="S97" i="67"/>
  <c r="S101" i="67"/>
  <c r="S105" i="67"/>
  <c r="S84" i="67"/>
  <c r="S88" i="67"/>
  <c r="S92" i="67"/>
  <c r="S96" i="67"/>
  <c r="S104" i="67"/>
  <c r="S83" i="67"/>
  <c r="S87" i="67"/>
  <c r="S91" i="67"/>
  <c r="S95" i="67"/>
  <c r="S103" i="67"/>
  <c r="S86" i="67"/>
  <c r="S94" i="67"/>
  <c r="S93" i="67"/>
  <c r="S99" i="67"/>
  <c r="R76" i="67" s="1"/>
  <c r="S80" i="67"/>
  <c r="T80" i="67" s="1"/>
  <c r="S79" i="67"/>
  <c r="T79" i="67" s="1"/>
  <c r="S82" i="67"/>
  <c r="T82" i="67" s="1"/>
  <c r="T76" i="67"/>
  <c r="G110" i="63"/>
  <c r="V83" i="63" s="1"/>
  <c r="W83" i="63" s="1"/>
  <c r="G109" i="63"/>
  <c r="V82" i="63" s="1"/>
  <c r="W82" i="63" s="1"/>
  <c r="G108" i="63"/>
  <c r="V81" i="63" s="1"/>
  <c r="W81" i="63" s="1"/>
  <c r="G107" i="63"/>
  <c r="G106" i="63"/>
  <c r="G105" i="63"/>
  <c r="G104" i="63"/>
  <c r="G102" i="63"/>
  <c r="G101" i="63"/>
  <c r="G100" i="63"/>
  <c r="G99" i="63"/>
  <c r="G98" i="63"/>
  <c r="G97" i="63"/>
  <c r="G96" i="63"/>
  <c r="G95" i="63"/>
  <c r="G94" i="63"/>
  <c r="G93" i="63"/>
  <c r="G92" i="63"/>
  <c r="G91" i="63"/>
  <c r="G90" i="63"/>
  <c r="G89" i="63"/>
  <c r="G88" i="63"/>
  <c r="G87" i="63"/>
  <c r="G86" i="63"/>
  <c r="G11" i="63"/>
  <c r="F44" i="63" s="1"/>
  <c r="G12" i="63"/>
  <c r="F45" i="63" s="1"/>
  <c r="G13" i="63"/>
  <c r="F46" i="63" s="1"/>
  <c r="G14" i="63"/>
  <c r="F47" i="63" s="1"/>
  <c r="G15" i="63"/>
  <c r="F48" i="63" s="1"/>
  <c r="G16" i="63"/>
  <c r="F49" i="63" s="1"/>
  <c r="G17" i="63"/>
  <c r="F50" i="63" s="1"/>
  <c r="G18" i="63"/>
  <c r="F51" i="63" s="1"/>
  <c r="G19" i="63"/>
  <c r="F52" i="63" s="1"/>
  <c r="G21" i="63"/>
  <c r="F54" i="63" s="1"/>
  <c r="G22" i="63"/>
  <c r="F55" i="63" s="1"/>
  <c r="G23" i="63"/>
  <c r="F56" i="63" s="1"/>
  <c r="G24" i="63"/>
  <c r="F57" i="63" s="1"/>
  <c r="G25" i="63"/>
  <c r="F58" i="63" s="1"/>
  <c r="G26" i="63"/>
  <c r="F59" i="63" s="1"/>
  <c r="G28" i="63"/>
  <c r="F61" i="63" s="1"/>
  <c r="G29" i="63"/>
  <c r="F62" i="63" s="1"/>
  <c r="G30" i="63"/>
  <c r="F63" i="63" s="1"/>
  <c r="G31" i="63"/>
  <c r="F64" i="63" s="1"/>
  <c r="G32" i="63"/>
  <c r="F65" i="63" s="1"/>
  <c r="G33" i="63"/>
  <c r="F66" i="63" s="1"/>
  <c r="G34" i="63"/>
  <c r="F67" i="63" s="1"/>
  <c r="G34" i="62"/>
  <c r="T76" i="68" l="1"/>
  <c r="R2" i="67"/>
  <c r="T2" i="68"/>
  <c r="U141" i="63"/>
  <c r="U140" i="63"/>
  <c r="U139" i="63"/>
  <c r="U138" i="63"/>
  <c r="U137" i="63"/>
  <c r="U135" i="63"/>
  <c r="U134" i="63"/>
  <c r="U133" i="63"/>
  <c r="U132" i="63"/>
  <c r="U131" i="63"/>
  <c r="U130" i="63"/>
  <c r="U129" i="63"/>
  <c r="U128" i="63"/>
  <c r="U127" i="63"/>
  <c r="U126" i="63"/>
  <c r="U125" i="63"/>
  <c r="U124" i="63"/>
  <c r="U123" i="63"/>
  <c r="U122" i="63"/>
  <c r="U121" i="63"/>
  <c r="U120" i="63"/>
  <c r="U119" i="63"/>
  <c r="H142" i="63"/>
  <c r="U108" i="63"/>
  <c r="H141" i="63"/>
  <c r="U107" i="63"/>
  <c r="H140" i="63"/>
  <c r="U106" i="63"/>
  <c r="H139" i="63"/>
  <c r="U105" i="63"/>
  <c r="H138" i="63"/>
  <c r="U104" i="63"/>
  <c r="H137" i="63"/>
  <c r="U102" i="63"/>
  <c r="H135" i="63"/>
  <c r="U101" i="63"/>
  <c r="H134" i="63"/>
  <c r="U100" i="63"/>
  <c r="H133" i="63"/>
  <c r="U99" i="63"/>
  <c r="H132" i="63"/>
  <c r="U98" i="63"/>
  <c r="H131" i="63"/>
  <c r="U97" i="63"/>
  <c r="H130" i="63"/>
  <c r="U96" i="63"/>
  <c r="H129" i="63"/>
  <c r="U95" i="63"/>
  <c r="H128" i="63"/>
  <c r="U94" i="63"/>
  <c r="H127" i="63"/>
  <c r="U93" i="63"/>
  <c r="H126" i="63"/>
  <c r="U92" i="63"/>
  <c r="H125" i="63"/>
  <c r="U91" i="63"/>
  <c r="H124" i="63"/>
  <c r="U90" i="63"/>
  <c r="H123" i="63"/>
  <c r="U89" i="63"/>
  <c r="H122" i="63"/>
  <c r="U88" i="63"/>
  <c r="H121" i="63"/>
  <c r="U87" i="63"/>
  <c r="H120" i="63"/>
  <c r="U86" i="63"/>
  <c r="H119" i="63"/>
  <c r="V78" i="63"/>
  <c r="U65" i="63"/>
  <c r="U64" i="63"/>
  <c r="U63" i="63"/>
  <c r="U62" i="63"/>
  <c r="U61" i="63"/>
  <c r="U59" i="63"/>
  <c r="U58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H67" i="63"/>
  <c r="U33" i="63"/>
  <c r="V6" i="63"/>
  <c r="U32" i="63"/>
  <c r="H65" i="63"/>
  <c r="U31" i="63"/>
  <c r="H64" i="63"/>
  <c r="U30" i="63"/>
  <c r="H63" i="63"/>
  <c r="U29" i="63"/>
  <c r="H62" i="63"/>
  <c r="U28" i="63"/>
  <c r="H61" i="63"/>
  <c r="U26" i="63"/>
  <c r="H59" i="63"/>
  <c r="U25" i="63"/>
  <c r="H58" i="63"/>
  <c r="U24" i="63"/>
  <c r="H57" i="63"/>
  <c r="U23" i="63"/>
  <c r="H56" i="63"/>
  <c r="U22" i="63"/>
  <c r="H55" i="63"/>
  <c r="U21" i="63"/>
  <c r="H54" i="63"/>
  <c r="U20" i="63"/>
  <c r="H53" i="63"/>
  <c r="U19" i="63"/>
  <c r="H52" i="63"/>
  <c r="U18" i="63"/>
  <c r="H51" i="63"/>
  <c r="U17" i="63"/>
  <c r="H50" i="63"/>
  <c r="U16" i="63"/>
  <c r="H49" i="63"/>
  <c r="U15" i="63"/>
  <c r="H48" i="63"/>
  <c r="U14" i="63"/>
  <c r="H47" i="63"/>
  <c r="U13" i="63"/>
  <c r="H46" i="63"/>
  <c r="U12" i="63"/>
  <c r="H45" i="63"/>
  <c r="U11" i="63"/>
  <c r="H44" i="63"/>
  <c r="U10" i="63"/>
  <c r="H43" i="63"/>
  <c r="W6" i="63"/>
  <c r="V5" i="63"/>
  <c r="W5" i="63" s="1"/>
  <c r="V2" i="63"/>
  <c r="U141" i="62"/>
  <c r="U140" i="62"/>
  <c r="U139" i="62"/>
  <c r="U138" i="62"/>
  <c r="U137" i="62"/>
  <c r="U135" i="62"/>
  <c r="U134" i="62"/>
  <c r="U133" i="62"/>
  <c r="U132" i="62"/>
  <c r="U131" i="62"/>
  <c r="U130" i="62"/>
  <c r="U129" i="62"/>
  <c r="U128" i="62"/>
  <c r="U127" i="62"/>
  <c r="U126" i="62"/>
  <c r="U125" i="62"/>
  <c r="U124" i="62"/>
  <c r="U123" i="62"/>
  <c r="U122" i="62"/>
  <c r="U121" i="62"/>
  <c r="U120" i="62"/>
  <c r="U119" i="62"/>
  <c r="G110" i="62"/>
  <c r="F143" i="62" s="1"/>
  <c r="H143" i="62" s="1"/>
  <c r="U109" i="62"/>
  <c r="G109" i="62"/>
  <c r="F142" i="62" s="1"/>
  <c r="H142" i="62" s="1"/>
  <c r="U108" i="62"/>
  <c r="G108" i="62"/>
  <c r="F141" i="62" s="1"/>
  <c r="H141" i="62" s="1"/>
  <c r="U107" i="62"/>
  <c r="G107" i="62"/>
  <c r="F140" i="62" s="1"/>
  <c r="H140" i="62" s="1"/>
  <c r="U106" i="62"/>
  <c r="G106" i="62"/>
  <c r="F139" i="62" s="1"/>
  <c r="H139" i="62" s="1"/>
  <c r="U105" i="62"/>
  <c r="G105" i="62"/>
  <c r="F138" i="62" s="1"/>
  <c r="H138" i="62" s="1"/>
  <c r="U104" i="62"/>
  <c r="G104" i="62"/>
  <c r="F137" i="62" s="1"/>
  <c r="H137" i="62" s="1"/>
  <c r="U102" i="62"/>
  <c r="G102" i="62"/>
  <c r="F135" i="62" s="1"/>
  <c r="H135" i="62" s="1"/>
  <c r="U101" i="62"/>
  <c r="G101" i="62"/>
  <c r="F134" i="62" s="1"/>
  <c r="H134" i="62" s="1"/>
  <c r="U100" i="62"/>
  <c r="G100" i="62"/>
  <c r="F133" i="62" s="1"/>
  <c r="H133" i="62" s="1"/>
  <c r="U99" i="62"/>
  <c r="G99" i="62"/>
  <c r="F132" i="62" s="1"/>
  <c r="H132" i="62" s="1"/>
  <c r="U98" i="62"/>
  <c r="G98" i="62"/>
  <c r="F131" i="62" s="1"/>
  <c r="H131" i="62" s="1"/>
  <c r="U97" i="62"/>
  <c r="G97" i="62"/>
  <c r="F130" i="62" s="1"/>
  <c r="H130" i="62" s="1"/>
  <c r="U96" i="62"/>
  <c r="G96" i="62"/>
  <c r="F129" i="62" s="1"/>
  <c r="H129" i="62" s="1"/>
  <c r="U95" i="62"/>
  <c r="G95" i="62"/>
  <c r="F128" i="62" s="1"/>
  <c r="H128" i="62" s="1"/>
  <c r="U94" i="62"/>
  <c r="G94" i="62"/>
  <c r="F127" i="62" s="1"/>
  <c r="H127" i="62" s="1"/>
  <c r="U93" i="62"/>
  <c r="G93" i="62"/>
  <c r="F126" i="62" s="1"/>
  <c r="H126" i="62" s="1"/>
  <c r="U92" i="62"/>
  <c r="G92" i="62"/>
  <c r="F125" i="62" s="1"/>
  <c r="H125" i="62" s="1"/>
  <c r="U91" i="62"/>
  <c r="G91" i="62"/>
  <c r="F124" i="62" s="1"/>
  <c r="H124" i="62" s="1"/>
  <c r="U90" i="62"/>
  <c r="G90" i="62"/>
  <c r="F123" i="62" s="1"/>
  <c r="H123" i="62" s="1"/>
  <c r="U89" i="62"/>
  <c r="G89" i="62"/>
  <c r="F122" i="62" s="1"/>
  <c r="H122" i="62" s="1"/>
  <c r="U88" i="62"/>
  <c r="G88" i="62"/>
  <c r="F121" i="62" s="1"/>
  <c r="H121" i="62" s="1"/>
  <c r="U87" i="62"/>
  <c r="G87" i="62"/>
  <c r="F120" i="62" s="1"/>
  <c r="H120" i="62" s="1"/>
  <c r="U86" i="62"/>
  <c r="G86" i="62"/>
  <c r="F119" i="62" s="1"/>
  <c r="H119" i="62" s="1"/>
  <c r="V78" i="62"/>
  <c r="V103" i="63" l="1"/>
  <c r="V136" i="63"/>
  <c r="V27" i="63"/>
  <c r="V60" i="63"/>
  <c r="V87" i="63"/>
  <c r="V91" i="63"/>
  <c r="V95" i="63"/>
  <c r="V99" i="63"/>
  <c r="V104" i="63"/>
  <c r="V108" i="63"/>
  <c r="V11" i="63"/>
  <c r="V15" i="63"/>
  <c r="V19" i="63"/>
  <c r="V23" i="63"/>
  <c r="V28" i="63"/>
  <c r="V32" i="63"/>
  <c r="V88" i="63"/>
  <c r="V92" i="63"/>
  <c r="V96" i="63"/>
  <c r="V100" i="63"/>
  <c r="V105" i="63"/>
  <c r="V109" i="63"/>
  <c r="V12" i="63"/>
  <c r="V16" i="63"/>
  <c r="V20" i="63"/>
  <c r="V24" i="63"/>
  <c r="V29" i="63"/>
  <c r="V33" i="63"/>
  <c r="V89" i="63"/>
  <c r="V93" i="63"/>
  <c r="V97" i="63"/>
  <c r="V101" i="63"/>
  <c r="V106" i="63"/>
  <c r="V110" i="63"/>
  <c r="V17" i="63"/>
  <c r="V21" i="63"/>
  <c r="V25" i="63"/>
  <c r="V34" i="63"/>
  <c r="V90" i="63"/>
  <c r="V94" i="63"/>
  <c r="V98" i="63"/>
  <c r="V102" i="63"/>
  <c r="V107" i="63"/>
  <c r="V86" i="63"/>
  <c r="V14" i="63"/>
  <c r="V18" i="63"/>
  <c r="V22" i="63"/>
  <c r="V26" i="63"/>
  <c r="V31" i="63"/>
  <c r="V10" i="63"/>
  <c r="V13" i="63"/>
  <c r="V30" i="63"/>
  <c r="V46" i="63"/>
  <c r="V54" i="63"/>
  <c r="V58" i="63"/>
  <c r="V50" i="63"/>
  <c r="V63" i="63"/>
  <c r="V143" i="63"/>
  <c r="V67" i="63"/>
  <c r="V142" i="63"/>
  <c r="V66" i="63"/>
  <c r="V43" i="63"/>
  <c r="V47" i="63"/>
  <c r="V51" i="63"/>
  <c r="V55" i="63"/>
  <c r="V64" i="63"/>
  <c r="W2" i="63"/>
  <c r="V120" i="63"/>
  <c r="V124" i="63"/>
  <c r="V128" i="63"/>
  <c r="V132" i="63"/>
  <c r="V137" i="63"/>
  <c r="V141" i="63"/>
  <c r="V45" i="63"/>
  <c r="V49" i="63"/>
  <c r="V53" i="63"/>
  <c r="V57" i="63"/>
  <c r="V62" i="63"/>
  <c r="V119" i="63"/>
  <c r="V123" i="63"/>
  <c r="V127" i="63"/>
  <c r="V131" i="63"/>
  <c r="V140" i="63"/>
  <c r="V122" i="63"/>
  <c r="V126" i="63"/>
  <c r="V130" i="63"/>
  <c r="V134" i="63"/>
  <c r="V139" i="63"/>
  <c r="V44" i="63"/>
  <c r="V48" i="63"/>
  <c r="V52" i="63"/>
  <c r="V56" i="63"/>
  <c r="V61" i="63"/>
  <c r="V65" i="63"/>
  <c r="V121" i="63"/>
  <c r="V125" i="63"/>
  <c r="V129" i="63"/>
  <c r="V133" i="63"/>
  <c r="V138" i="63"/>
  <c r="V7" i="63"/>
  <c r="W7" i="63" s="1"/>
  <c r="V59" i="63"/>
  <c r="W78" i="63"/>
  <c r="V135" i="63"/>
  <c r="H143" i="63"/>
  <c r="H66" i="63"/>
  <c r="V81" i="62"/>
  <c r="W81" i="62" s="1"/>
  <c r="V83" i="62"/>
  <c r="W83" i="62" s="1"/>
  <c r="V82" i="62"/>
  <c r="W82" i="62" s="1"/>
  <c r="W78" i="62"/>
  <c r="U2" i="63" l="1"/>
  <c r="U78" i="63"/>
  <c r="H67" i="62"/>
  <c r="G11" i="62"/>
  <c r="H44" i="62" s="1"/>
  <c r="G12" i="62"/>
  <c r="H45" i="62" s="1"/>
  <c r="G13" i="62"/>
  <c r="H46" i="62" s="1"/>
  <c r="G14" i="62"/>
  <c r="H47" i="62" s="1"/>
  <c r="G15" i="62"/>
  <c r="H48" i="62" s="1"/>
  <c r="G16" i="62"/>
  <c r="H49" i="62" s="1"/>
  <c r="G17" i="62"/>
  <c r="H50" i="62" s="1"/>
  <c r="G18" i="62"/>
  <c r="H51" i="62" s="1"/>
  <c r="G19" i="62"/>
  <c r="H52" i="62" s="1"/>
  <c r="G20" i="62"/>
  <c r="H53" i="62" s="1"/>
  <c r="G21" i="62"/>
  <c r="H54" i="62" s="1"/>
  <c r="G22" i="62"/>
  <c r="H55" i="62" s="1"/>
  <c r="G23" i="62"/>
  <c r="H56" i="62" s="1"/>
  <c r="G24" i="62"/>
  <c r="H57" i="62" s="1"/>
  <c r="G25" i="62"/>
  <c r="H58" i="62" s="1"/>
  <c r="G26" i="62"/>
  <c r="H59" i="62" s="1"/>
  <c r="G28" i="62"/>
  <c r="H61" i="62" s="1"/>
  <c r="G29" i="62"/>
  <c r="H62" i="62" s="1"/>
  <c r="G30" i="62"/>
  <c r="H63" i="62" s="1"/>
  <c r="G31" i="62"/>
  <c r="H64" i="62" s="1"/>
  <c r="G32" i="62"/>
  <c r="H65" i="62" s="1"/>
  <c r="G33" i="62"/>
  <c r="H66" i="62" s="1"/>
  <c r="V7" i="62"/>
  <c r="W7" i="62" s="1"/>
  <c r="G10" i="62"/>
  <c r="H43" i="62" s="1"/>
  <c r="U65" i="62"/>
  <c r="U64" i="62"/>
  <c r="U63" i="62"/>
  <c r="U62" i="62"/>
  <c r="U61" i="62"/>
  <c r="U59" i="62"/>
  <c r="U58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33" i="62"/>
  <c r="U32" i="62"/>
  <c r="U31" i="62"/>
  <c r="U30" i="62"/>
  <c r="U29" i="62"/>
  <c r="U28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V6" i="62"/>
  <c r="W6" i="62" s="1"/>
  <c r="V2" i="62"/>
  <c r="V60" i="62" s="1"/>
  <c r="V27" i="62" l="1"/>
  <c r="V103" i="62"/>
  <c r="V5" i="62"/>
  <c r="W5" i="62" s="1"/>
  <c r="V11" i="62"/>
  <c r="V15" i="62"/>
  <c r="V19" i="62"/>
  <c r="V23" i="62"/>
  <c r="V28" i="62"/>
  <c r="V32" i="62"/>
  <c r="V88" i="62"/>
  <c r="V92" i="62"/>
  <c r="V96" i="62"/>
  <c r="V100" i="62"/>
  <c r="V105" i="62"/>
  <c r="V109" i="62"/>
  <c r="V12" i="62"/>
  <c r="V16" i="62"/>
  <c r="V20" i="62"/>
  <c r="V24" i="62"/>
  <c r="V29" i="62"/>
  <c r="V33" i="62"/>
  <c r="V89" i="62"/>
  <c r="V93" i="62"/>
  <c r="V97" i="62"/>
  <c r="V101" i="62"/>
  <c r="V106" i="62"/>
  <c r="V86" i="62"/>
  <c r="V17" i="62"/>
  <c r="V25" i="62"/>
  <c r="V10" i="62"/>
  <c r="V98" i="62"/>
  <c r="V107" i="62"/>
  <c r="V14" i="62"/>
  <c r="V18" i="62"/>
  <c r="V22" i="62"/>
  <c r="V26" i="62"/>
  <c r="V31" i="62"/>
  <c r="V87" i="62"/>
  <c r="V91" i="62"/>
  <c r="V95" i="62"/>
  <c r="V99" i="62"/>
  <c r="V104" i="62"/>
  <c r="V108" i="62"/>
  <c r="V13" i="62"/>
  <c r="V21" i="62"/>
  <c r="V30" i="62"/>
  <c r="V90" i="62"/>
  <c r="V94" i="62"/>
  <c r="V102" i="62"/>
  <c r="V62" i="62"/>
  <c r="V141" i="62"/>
  <c r="V140" i="62"/>
  <c r="V139" i="62"/>
  <c r="V138" i="62"/>
  <c r="V137" i="62"/>
  <c r="V135" i="62"/>
  <c r="V134" i="62"/>
  <c r="V133" i="62"/>
  <c r="V132" i="62"/>
  <c r="V131" i="62"/>
  <c r="V130" i="62"/>
  <c r="V129" i="62"/>
  <c r="V128" i="62"/>
  <c r="V127" i="62"/>
  <c r="V126" i="62"/>
  <c r="V125" i="62"/>
  <c r="V124" i="62"/>
  <c r="V123" i="62"/>
  <c r="V122" i="62"/>
  <c r="V121" i="62"/>
  <c r="V120" i="62"/>
  <c r="V119" i="62"/>
  <c r="V46" i="62"/>
  <c r="V50" i="62"/>
  <c r="V54" i="62"/>
  <c r="V58" i="62"/>
  <c r="V63" i="62"/>
  <c r="V43" i="62"/>
  <c r="V47" i="62"/>
  <c r="V51" i="62"/>
  <c r="V55" i="62"/>
  <c r="V59" i="62"/>
  <c r="V64" i="62"/>
  <c r="V44" i="62"/>
  <c r="V52" i="62"/>
  <c r="V61" i="62"/>
  <c r="V65" i="62"/>
  <c r="V48" i="62"/>
  <c r="V56" i="62"/>
  <c r="W2" i="62"/>
  <c r="V45" i="62"/>
  <c r="V49" i="62"/>
  <c r="V53" i="62"/>
  <c r="V57" i="62"/>
  <c r="U2" i="62" l="1"/>
  <c r="U78" i="62"/>
  <c r="H66" i="49" l="1"/>
  <c r="H59" i="49"/>
  <c r="T59" i="49"/>
  <c r="F33" i="49"/>
  <c r="U6" i="49" s="1"/>
  <c r="V6" i="49" s="1"/>
  <c r="T33" i="49"/>
  <c r="F26" i="49"/>
  <c r="T26" i="49"/>
  <c r="T44" i="49" l="1"/>
  <c r="T45" i="49"/>
  <c r="T46" i="49"/>
  <c r="T47" i="49"/>
  <c r="T48" i="49"/>
  <c r="T49" i="49"/>
  <c r="T50" i="49"/>
  <c r="T51" i="49"/>
  <c r="T52" i="49"/>
  <c r="T53" i="49"/>
  <c r="T54" i="49"/>
  <c r="T55" i="49"/>
  <c r="T56" i="49"/>
  <c r="T57" i="49"/>
  <c r="T58" i="49"/>
  <c r="T61" i="49"/>
  <c r="T62" i="49"/>
  <c r="T63" i="49"/>
  <c r="T64" i="49"/>
  <c r="T65" i="49"/>
  <c r="T43" i="49"/>
  <c r="H44" i="49" l="1"/>
  <c r="H45" i="49"/>
  <c r="H46" i="49"/>
  <c r="H47" i="49"/>
  <c r="H48" i="49"/>
  <c r="H49" i="49"/>
  <c r="H50" i="49"/>
  <c r="H51" i="49"/>
  <c r="H52" i="49"/>
  <c r="H53" i="49"/>
  <c r="H54" i="49"/>
  <c r="H55" i="49"/>
  <c r="H56" i="49"/>
  <c r="H57" i="49"/>
  <c r="H58" i="49"/>
  <c r="H61" i="49"/>
  <c r="H62" i="49"/>
  <c r="H63" i="49"/>
  <c r="H64" i="49"/>
  <c r="H65" i="49"/>
  <c r="H67" i="49"/>
  <c r="H43" i="49"/>
  <c r="U7" i="49" l="1"/>
  <c r="V7" i="49" s="1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8" i="49"/>
  <c r="F29" i="49"/>
  <c r="F30" i="49"/>
  <c r="F31" i="49"/>
  <c r="F32" i="49"/>
  <c r="U5" i="49" s="1"/>
  <c r="V5" i="49" s="1"/>
  <c r="T32" i="49" l="1"/>
  <c r="T31" i="49"/>
  <c r="T30" i="49"/>
  <c r="T29" i="49"/>
  <c r="T28" i="49"/>
  <c r="T25" i="49"/>
  <c r="T24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U2" i="49"/>
  <c r="U60" i="49" s="1"/>
  <c r="U59" i="49" l="1"/>
  <c r="U27" i="49"/>
  <c r="U26" i="49"/>
  <c r="U33" i="49"/>
  <c r="U63" i="49"/>
  <c r="U55" i="49"/>
  <c r="U58" i="49"/>
  <c r="U57" i="49"/>
  <c r="U62" i="49"/>
  <c r="U44" i="49"/>
  <c r="U53" i="49"/>
  <c r="U51" i="49"/>
  <c r="U54" i="49"/>
  <c r="U49" i="49"/>
  <c r="U56" i="49"/>
  <c r="U65" i="49"/>
  <c r="U47" i="49"/>
  <c r="U50" i="49"/>
  <c r="U45" i="49"/>
  <c r="U52" i="49"/>
  <c r="U61" i="49"/>
  <c r="U64" i="49"/>
  <c r="U46" i="49"/>
  <c r="U43" i="49"/>
  <c r="U48" i="49"/>
  <c r="U11" i="49"/>
  <c r="U15" i="49"/>
  <c r="U19" i="49"/>
  <c r="U23" i="49"/>
  <c r="U29" i="49"/>
  <c r="U10" i="49"/>
  <c r="U12" i="49"/>
  <c r="U16" i="49"/>
  <c r="U20" i="49"/>
  <c r="U24" i="49"/>
  <c r="U30" i="49"/>
  <c r="U13" i="49"/>
  <c r="U17" i="49"/>
  <c r="U21" i="49"/>
  <c r="U25" i="49"/>
  <c r="U31" i="49"/>
  <c r="U14" i="49"/>
  <c r="U18" i="49"/>
  <c r="U22" i="49"/>
  <c r="U28" i="49"/>
  <c r="U32" i="49"/>
  <c r="V2" i="49"/>
  <c r="T2" i="49" l="1"/>
</calcChain>
</file>

<file path=xl/sharedStrings.xml><?xml version="1.0" encoding="utf-8"?>
<sst xmlns="http://schemas.openxmlformats.org/spreadsheetml/2006/main" count="761" uniqueCount="130">
  <si>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</si>
  <si>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</si>
  <si>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</si>
  <si>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</si>
  <si>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</si>
  <si>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</si>
  <si>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</si>
  <si>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</si>
  <si>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</si>
  <si>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</si>
  <si>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</si>
  <si>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</si>
  <si>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</si>
  <si>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</si>
  <si>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</si>
  <si>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</si>
  <si>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</si>
  <si>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</si>
  <si>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</si>
  <si>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</si>
  <si>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</si>
  <si>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</si>
  <si>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</si>
  <si>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</si>
  <si>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</si>
  <si>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</si>
  <si>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</si>
  <si>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(None)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</si>
  <si>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</si>
  <si>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</si>
  <si>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</si>
  <si>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</si>
  <si>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</si>
  <si>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</si>
  <si>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CS.DataManagement@eastsussex.gov.uk</t>
    </r>
    <r>
      <rPr>
        <sz val="10"/>
        <rFont val="Arial"/>
        <family val="2"/>
      </rPr>
      <t xml:space="preserve"> or on 01273 335931.</t>
    </r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</si>
  <si>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</si>
  <si>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</si>
  <si>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</si>
  <si>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</si>
  <si>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</si>
  <si>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</si>
  <si>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Vacancy Rate of Social Workers at 30th September 2015 (FTE)</t>
  </si>
  <si>
    <t>South East Vacancy Rate</t>
  </si>
  <si>
    <t>England Vacancy Rate</t>
  </si>
  <si>
    <t>Change in Vacancy Rate of Social Workers at 30th September 2013-2015 (FTE)</t>
  </si>
  <si>
    <t>Vacancy Rate (%) 2014</t>
  </si>
  <si>
    <t>Vacancy Rate (%) 2015</t>
  </si>
  <si>
    <t>Change 2013-2015</t>
  </si>
  <si>
    <t>Swindon</t>
  </si>
  <si>
    <t>South West Vacancy Rate</t>
  </si>
  <si>
    <t>South West</t>
  </si>
  <si>
    <t>Turnover Rate of Social Workers, Year ending 30th September 2015 (Headcount)</t>
  </si>
  <si>
    <t>Total Number of Leavers</t>
  </si>
  <si>
    <t>Total Number of Starters</t>
  </si>
  <si>
    <t>Turnover Rate (%) 2014</t>
  </si>
  <si>
    <t>Turnover Rate (%) 2015</t>
  </si>
  <si>
    <t>Change in Turnover Rate of Social Workers at 30th September 2013-2015 (FTE)</t>
  </si>
  <si>
    <t>Social Worker Turnover (Headcount)</t>
  </si>
  <si>
    <t>Change in Turnover Rate of Social Workers at 30th September 2013-2015 (Headcount)</t>
  </si>
  <si>
    <t>Turnover Rate of Social Workers, Year ending 30th September 2015 (FTE)</t>
  </si>
  <si>
    <t>Social Worker Turnover (FTE)</t>
  </si>
  <si>
    <t>Agency Worker Rate at 30th September 2015 (Headcount)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</si>
  <si>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</si>
  <si>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</si>
  <si>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</si>
  <si>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</si>
  <si>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</si>
  <si>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x</t>
  </si>
  <si>
    <t>Change in Agency Worker Rate at 30th September 2013-2015 (Headcount)</t>
  </si>
  <si>
    <t>Agency Worker Rate 2014</t>
  </si>
  <si>
    <t>Agency Worker Rate 2015</t>
  </si>
  <si>
    <t>Change in Agency Worker Rate at 30th September 2013-2015 (FTE)</t>
  </si>
  <si>
    <t>Agency Worker Rate of Social Workers, Year ending 30th September 2015 (FTE)</t>
  </si>
  <si>
    <t>Agency Worker Rate (FTE)</t>
  </si>
  <si>
    <t>Number of FTE Social Workers</t>
  </si>
  <si>
    <t xml:space="preserve">Number  Covering Vacancies </t>
  </si>
  <si>
    <t xml:space="preserve"> 50 to 59 years old</t>
  </si>
  <si>
    <t xml:space="preserve">  40 to 49 years old</t>
  </si>
  <si>
    <t>30 to 39 years old</t>
  </si>
  <si>
    <t>20 to 29 years old</t>
  </si>
  <si>
    <t>Number</t>
  </si>
  <si>
    <t>Percentage</t>
  </si>
  <si>
    <t>60 years old and over</t>
  </si>
  <si>
    <t>50 to 59 years old</t>
  </si>
  <si>
    <t>40 to 49 years old</t>
  </si>
  <si>
    <t>Age (FTE)</t>
  </si>
  <si>
    <t>Age (Headcount)</t>
  </si>
  <si>
    <t>Time in Service (Headcount)</t>
  </si>
  <si>
    <t>Time in Service of Social Care Workforce at 30th September 2015 (Headcount)</t>
  </si>
  <si>
    <t>2 - 5 Years</t>
  </si>
  <si>
    <t>5 - 10 Years</t>
  </si>
  <si>
    <t>Less than 2 Years</t>
  </si>
  <si>
    <t>10 - 20 Years</t>
  </si>
  <si>
    <t>20 - 30 Years</t>
  </si>
  <si>
    <t>30 Years or more</t>
  </si>
  <si>
    <t>Time in Service (FTE)</t>
  </si>
  <si>
    <t>Absence</t>
  </si>
  <si>
    <t>Age</t>
  </si>
  <si>
    <t>Age breakdown of Social Care Workforce at 30th September 2015 (Headcount) [Table]</t>
  </si>
  <si>
    <t>Age breakdown of Social Care Workforce at 30th September 2015 (Headcount) [Charts]</t>
  </si>
  <si>
    <t>Age breakdown of Social Care Workforce at 30th September 2015 (FTE) [Table]</t>
  </si>
  <si>
    <t>Age breakdown of Social Care Workforce at 30th September 2015 (FTE) [Charts]</t>
  </si>
  <si>
    <t>Where heat mapping is used to colour the tables this is done for each LA's data (i.e. in rows) and higher values are represented by darker colour.</t>
  </si>
  <si>
    <t>Time in Service</t>
  </si>
  <si>
    <t>Time in Service of Social Care Workforce at 30th September 2015 (Headcount) [Table]</t>
  </si>
  <si>
    <t>Time in Service of Social Care Workforce at 30th September 2015 (FTE) [Table]</t>
  </si>
  <si>
    <t>Time in Service of Social Care Workforce at 30th September 2015 (Headcount) [Charts]</t>
  </si>
  <si>
    <t>Time in Service of Social Care Workforce at 30th September 2015 (FTE) [Charts]</t>
  </si>
  <si>
    <t>Torbay</t>
  </si>
  <si>
    <t>Vacancy Rate 2016</t>
  </si>
  <si>
    <t>Vacancy Rate of Social Workers at 30th September 2016 (FTE)</t>
  </si>
  <si>
    <t>Vacancy Rate (%) 2016</t>
  </si>
  <si>
    <t>Turnover Rate of Social Workers, Year ending 30th September 2016 (Headcount)</t>
  </si>
  <si>
    <t>Turnover  Rate 2016</t>
  </si>
  <si>
    <t>Turnover Rate (%) 2016</t>
  </si>
  <si>
    <t>Turnover Rate of Social Workers, Year ending 30th September 2016 (FTE)</t>
  </si>
  <si>
    <t>Change 2014-2016</t>
  </si>
  <si>
    <t>Change in Turnover Rate of Social Workers at 30th September 2014-2016 (Headcount)</t>
  </si>
  <si>
    <t>Change in Turnover Rate of Social Workers at 30th September 2014-2016 (FTE)</t>
  </si>
  <si>
    <t>Agency Worker Rate at 30th September 2016 (Headcount)</t>
  </si>
  <si>
    <t>Agency Worker Rate 2016</t>
  </si>
  <si>
    <t>Agency Worker Rate of Social Workers, Year ending 30th September 2016 (FTE)</t>
  </si>
  <si>
    <t>Change in Agency Worker Rate at 30th September 2013-2016 (Headcount)</t>
  </si>
  <si>
    <t>Age breakdown of Social Care Workforce at 30th September 2016 (Headcount)</t>
  </si>
  <si>
    <t>Age breakdown of Social Care Workforce at 30th September 2016 (FTE)</t>
  </si>
  <si>
    <t>Number of Social Workers (Headcount)</t>
  </si>
  <si>
    <t>Number of FTE Social Workers (FTE)</t>
  </si>
  <si>
    <t>Time in Service of Social Care Workforce at 30th September 2016 (FTE)</t>
  </si>
  <si>
    <t>Time in Service of Social Care Workforce at 30th September 2016 (Headcount)</t>
  </si>
  <si>
    <t>Year ending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</si>
</sst>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General_)"/>
    <numFmt numFmtId="167" formatCode="0.0%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39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7" fillId="0" borderId="0" applyFont="0"/>
    <xf numFmtId="166" fontId="27" fillId="0" borderId="0"/>
    <xf numFmtId="0" fontId="26" fillId="0" borderId="0" applyNumberFormat="0" applyFill="0" applyBorder="0" applyAlignment="0" applyProtection="0"/>
    <xf numFmtId="0" fontId="1" fillId="0" borderId="0"/>
  </cellStyleXfs>
  <cellXfs count="346">
    <xf numFmtId="0" fontId="0" fillId="0" borderId="0" xfId="0"/>
    <xf numFmtId="0" fontId="5" fillId="24" borderId="0" xfId="0" applyFont="1" applyFill="1"/>
    <xf numFmtId="0" fontId="0" fillId="24" borderId="0" xfId="0" applyFill="1"/>
    <xf numFmtId="0" fontId="0" fillId="24" borderId="0" xfId="0" applyFill="1" applyBorder="1"/>
    <xf numFmtId="0" fontId="5" fillId="24" borderId="0" xfId="0" applyFont="1" applyFill="1" applyBorder="1"/>
    <xf numFmtId="0" fontId="30" fillId="24" borderId="0" xfId="0" applyFont="1" applyFill="1" applyBorder="1"/>
    <xf numFmtId="0" fontId="0" fillId="0" borderId="0" xfId="0" applyAlignment="1">
      <alignment wrapText="1"/>
    </xf>
    <xf numFmtId="0" fontId="33" fillId="24" borderId="0" xfId="0" applyFont="1" applyFill="1" applyBorder="1"/>
    <xf numFmtId="0" fontId="33" fillId="24" borderId="0" xfId="0" applyFont="1" applyFill="1"/>
    <xf numFmtId="0" fontId="33" fillId="24" borderId="0" xfId="0" applyFont="1" applyFill="1" applyBorder="1" applyAlignment="1">
      <alignment wrapText="1"/>
    </xf>
    <xf numFmtId="0" fontId="32" fillId="24" borderId="0" xfId="0" applyFont="1" applyFill="1" applyBorder="1" applyAlignment="1">
      <alignment horizontal="right"/>
    </xf>
    <xf numFmtId="0" fontId="1" fillId="24" borderId="0" xfId="0" applyFont="1" applyFill="1" applyBorder="1" applyAlignment="1">
      <alignment wrapText="1"/>
    </xf>
    <xf numFmtId="0" fontId="28" fillId="24" borderId="0" xfId="0" applyFont="1" applyFill="1" applyBorder="1"/>
    <xf numFmtId="0" fontId="28" fillId="24" borderId="10" xfId="0" applyFont="1" applyFill="1" applyBorder="1" applyAlignment="1">
      <alignment horizontal="left"/>
    </xf>
    <xf numFmtId="0" fontId="28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2" fillId="24" borderId="0" xfId="0" applyFont="1" applyFill="1"/>
    <xf numFmtId="0" fontId="2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2" fillId="24" borderId="11" xfId="0" applyFont="1" applyFill="1" applyBorder="1"/>
    <xf numFmtId="0" fontId="5" fillId="24" borderId="14" xfId="0" applyFont="1" applyFill="1" applyBorder="1"/>
    <xf numFmtId="0" fontId="5" fillId="24" borderId="12" xfId="0" applyFont="1" applyFill="1" applyBorder="1"/>
    <xf numFmtId="0" fontId="5" fillId="24" borderId="15" xfId="0" applyFont="1" applyFill="1" applyBorder="1"/>
    <xf numFmtId="0" fontId="5" fillId="24" borderId="16" xfId="0" applyFont="1" applyFill="1" applyBorder="1"/>
    <xf numFmtId="0" fontId="5" fillId="24" borderId="17" xfId="0" applyFont="1" applyFill="1" applyBorder="1"/>
    <xf numFmtId="0" fontId="5" fillId="24" borderId="18" xfId="0" applyFont="1" applyFill="1" applyBorder="1"/>
    <xf numFmtId="0" fontId="5" fillId="24" borderId="13" xfId="0" applyFont="1" applyFill="1" applyBorder="1"/>
    <xf numFmtId="0" fontId="5" fillId="24" borderId="19" xfId="0" applyFont="1" applyFill="1" applyBorder="1"/>
    <xf numFmtId="0" fontId="5" fillId="24" borderId="20" xfId="0" applyFont="1" applyFill="1" applyBorder="1"/>
    <xf numFmtId="0" fontId="6" fillId="24" borderId="17" xfId="0" applyFont="1" applyFill="1" applyBorder="1" applyAlignment="1">
      <alignment wrapText="1"/>
    </xf>
    <xf numFmtId="0" fontId="6" fillId="24" borderId="17" xfId="0" applyFont="1" applyFill="1" applyBorder="1"/>
    <xf numFmtId="0" fontId="33" fillId="24" borderId="16" xfId="0" applyFont="1" applyFill="1" applyBorder="1"/>
    <xf numFmtId="0" fontId="33" fillId="24" borderId="17" xfId="0" applyFont="1" applyFill="1" applyBorder="1"/>
    <xf numFmtId="0" fontId="28" fillId="24" borderId="0" xfId="0" applyFont="1" applyFill="1" applyBorder="1" applyAlignment="1">
      <alignment horizontal="left" indent="2"/>
    </xf>
    <xf numFmtId="0" fontId="1" fillId="24" borderId="0" xfId="0" applyFont="1" applyFill="1"/>
    <xf numFmtId="49" fontId="37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Border="1" applyProtection="1"/>
    <xf numFmtId="49" fontId="37" fillId="24" borderId="0" xfId="0" applyNumberFormat="1" applyFont="1" applyFill="1" applyBorder="1" applyAlignment="1">
      <alignment horizontal="right"/>
    </xf>
    <xf numFmtId="0" fontId="2" fillId="24" borderId="0" xfId="0" applyFont="1" applyFill="1" applyProtection="1"/>
    <xf numFmtId="0" fontId="2" fillId="24" borderId="0" xfId="0" applyFont="1" applyFill="1" applyBorder="1" applyAlignment="1" applyProtection="1"/>
    <xf numFmtId="0" fontId="2" fillId="24" borderId="0" xfId="0" applyFont="1" applyFill="1" applyAlignment="1" applyProtection="1"/>
    <xf numFmtId="3" fontId="2" fillId="24" borderId="0" xfId="0" applyNumberFormat="1" applyFont="1" applyFill="1" applyBorder="1" applyAlignment="1" applyProtection="1">
      <alignment horizontal="center"/>
    </xf>
    <xf numFmtId="0" fontId="9" fillId="24" borderId="0" xfId="0" applyFont="1" applyFill="1" applyBorder="1" applyAlignment="1" applyProtection="1">
      <alignment wrapText="1"/>
    </xf>
    <xf numFmtId="0" fontId="33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wrapText="1"/>
    </xf>
    <xf numFmtId="0" fontId="44" fillId="0" borderId="22" xfId="0" applyFont="1" applyFill="1" applyBorder="1" applyAlignment="1" applyProtection="1">
      <alignment horizontal="center"/>
    </xf>
    <xf numFmtId="0" fontId="45" fillId="0" borderId="22" xfId="0" applyFont="1" applyFill="1" applyBorder="1" applyAlignment="1" applyProtection="1">
      <alignment horizontal="right"/>
    </xf>
    <xf numFmtId="0" fontId="45" fillId="0" borderId="22" xfId="0" applyFont="1" applyFill="1" applyBorder="1" applyAlignment="1" applyProtection="1">
      <alignment horizontal="right" vertical="center"/>
    </xf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2" fillId="25" borderId="0" xfId="0" applyFont="1" applyFill="1" applyBorder="1" applyAlignment="1" applyProtection="1">
      <alignment wrapText="1"/>
    </xf>
    <xf numFmtId="0" fontId="6" fillId="25" borderId="0" xfId="0" applyFont="1" applyFill="1" applyBorder="1" applyAlignment="1" applyProtection="1">
      <alignment horizontal="center"/>
    </xf>
    <xf numFmtId="0" fontId="2" fillId="25" borderId="0" xfId="0" applyFont="1" applyFill="1" applyBorder="1" applyProtection="1"/>
    <xf numFmtId="0" fontId="8" fillId="24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0" fillId="25" borderId="0" xfId="0" applyFill="1" applyBorder="1" applyAlignment="1">
      <alignment horizontal="left" vertical="top" wrapText="1"/>
    </xf>
    <xf numFmtId="0" fontId="34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45" fillId="0" borderId="22" xfId="0" applyFont="1" applyFill="1" applyBorder="1" applyAlignment="1" applyProtection="1">
      <alignment horizontal="left" vertical="center"/>
    </xf>
    <xf numFmtId="0" fontId="2" fillId="0" borderId="0" xfId="0" applyFont="1" applyFill="1" applyProtection="1"/>
    <xf numFmtId="0" fontId="2" fillId="0" borderId="0" xfId="0" applyFont="1" applyFill="1" applyAlignment="1" applyProtection="1"/>
    <xf numFmtId="0" fontId="34" fillId="0" borderId="0" xfId="0" applyFont="1" applyFill="1" applyBorder="1" applyProtection="1"/>
    <xf numFmtId="0" fontId="35" fillId="0" borderId="0" xfId="0" applyFont="1" applyFill="1" applyBorder="1" applyAlignment="1" applyProtection="1">
      <alignment horizontal="right"/>
    </xf>
    <xf numFmtId="0" fontId="34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26" xfId="0" applyFont="1" applyFill="1" applyBorder="1" applyAlignment="1" applyProtection="1">
      <alignment horizontal="left" vertical="center" wrapText="1"/>
    </xf>
    <xf numFmtId="3" fontId="2" fillId="0" borderId="26" xfId="0" applyNumberFormat="1" applyFont="1" applyBorder="1" applyAlignment="1" applyProtection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2" fillId="24" borderId="34" xfId="0" applyFont="1" applyFill="1" applyBorder="1" applyProtection="1"/>
    <xf numFmtId="0" fontId="2" fillId="24" borderId="35" xfId="0" applyFont="1" applyFill="1" applyBorder="1" applyProtection="1"/>
    <xf numFmtId="0" fontId="2" fillId="24" borderId="36" xfId="0" applyFont="1" applyFill="1" applyBorder="1" applyProtection="1"/>
    <xf numFmtId="0" fontId="36" fillId="24" borderId="37" xfId="0" applyFont="1" applyFill="1" applyBorder="1" applyProtection="1"/>
    <xf numFmtId="0" fontId="2" fillId="24" borderId="38" xfId="0" applyFont="1" applyFill="1" applyBorder="1" applyProtection="1"/>
    <xf numFmtId="0" fontId="2" fillId="24" borderId="37" xfId="0" applyFont="1" applyFill="1" applyBorder="1" applyProtection="1"/>
    <xf numFmtId="0" fontId="2" fillId="24" borderId="37" xfId="0" applyFont="1" applyFill="1" applyBorder="1" applyAlignment="1" applyProtection="1"/>
    <xf numFmtId="0" fontId="2" fillId="24" borderId="38" xfId="0" applyFont="1" applyFill="1" applyBorder="1" applyAlignment="1" applyProtection="1"/>
    <xf numFmtId="0" fontId="2" fillId="24" borderId="37" xfId="0" applyFont="1" applyFill="1" applyBorder="1" applyAlignment="1" applyProtection="1">
      <alignment vertical="center"/>
    </xf>
    <xf numFmtId="0" fontId="2" fillId="24" borderId="38" xfId="0" applyFont="1" applyFill="1" applyBorder="1" applyAlignment="1" applyProtection="1">
      <alignment vertical="center"/>
    </xf>
    <xf numFmtId="0" fontId="2" fillId="24" borderId="39" xfId="0" applyFont="1" applyFill="1" applyBorder="1" applyProtection="1"/>
    <xf numFmtId="0" fontId="2" fillId="24" borderId="40" xfId="0" applyFont="1" applyFill="1" applyBorder="1" applyProtection="1"/>
    <xf numFmtId="0" fontId="2" fillId="24" borderId="41" xfId="0" applyFont="1" applyFill="1" applyBorder="1" applyProtection="1"/>
    <xf numFmtId="0" fontId="48" fillId="24" borderId="0" xfId="0" applyFont="1" applyFill="1" applyBorder="1" applyAlignment="1" applyProtection="1">
      <alignment horizontal="left" vertical="center"/>
    </xf>
    <xf numFmtId="0" fontId="2" fillId="27" borderId="26" xfId="0" applyFont="1" applyFill="1" applyBorder="1" applyAlignment="1" applyProtection="1">
      <alignment horizontal="left" vertical="center" wrapText="1"/>
    </xf>
    <xf numFmtId="3" fontId="2" fillId="27" borderId="22" xfId="0" applyNumberFormat="1" applyFont="1" applyFill="1" applyBorder="1" applyAlignment="1" applyProtection="1">
      <alignment horizontal="center" vertical="center"/>
    </xf>
    <xf numFmtId="3" fontId="2" fillId="27" borderId="26" xfId="0" applyNumberFormat="1" applyFont="1" applyFill="1" applyBorder="1" applyAlignment="1" applyProtection="1">
      <alignment horizontal="center" vertical="center"/>
    </xf>
    <xf numFmtId="0" fontId="34" fillId="24" borderId="42" xfId="0" applyFont="1" applyFill="1" applyBorder="1" applyProtection="1"/>
    <xf numFmtId="0" fontId="34" fillId="24" borderId="43" xfId="0" applyFont="1" applyFill="1" applyBorder="1" applyProtection="1"/>
    <xf numFmtId="0" fontId="34" fillId="24" borderId="43" xfId="0" applyFont="1" applyFill="1" applyBorder="1" applyAlignment="1" applyProtection="1"/>
    <xf numFmtId="0" fontId="34" fillId="24" borderId="43" xfId="0" applyFont="1" applyFill="1" applyBorder="1" applyAlignment="1" applyProtection="1">
      <alignment vertical="center"/>
    </xf>
    <xf numFmtId="0" fontId="2" fillId="24" borderId="43" xfId="0" applyFont="1" applyFill="1" applyBorder="1" applyAlignment="1" applyProtection="1"/>
    <xf numFmtId="0" fontId="34" fillId="24" borderId="44" xfId="0" applyFont="1" applyFill="1" applyBorder="1" applyProtection="1"/>
    <xf numFmtId="0" fontId="2" fillId="24" borderId="45" xfId="0" applyFont="1" applyFill="1" applyBorder="1" applyProtection="1"/>
    <xf numFmtId="0" fontId="2" fillId="24" borderId="46" xfId="0" applyFont="1" applyFill="1" applyBorder="1" applyProtection="1"/>
    <xf numFmtId="0" fontId="2" fillId="24" borderId="47" xfId="0" applyFont="1" applyFill="1" applyBorder="1" applyProtection="1"/>
    <xf numFmtId="0" fontId="2" fillId="24" borderId="48" xfId="0" applyFont="1" applyFill="1" applyBorder="1" applyProtection="1"/>
    <xf numFmtId="0" fontId="34" fillId="0" borderId="49" xfId="0" applyFont="1" applyFill="1" applyBorder="1" applyProtection="1"/>
    <xf numFmtId="0" fontId="0" fillId="25" borderId="0" xfId="0" applyFill="1" applyBorder="1" applyAlignment="1" applyProtection="1">
      <protection locked="0"/>
    </xf>
    <xf numFmtId="0" fontId="34" fillId="0" borderId="24" xfId="0" applyFont="1" applyFill="1" applyBorder="1" applyProtection="1"/>
    <xf numFmtId="0" fontId="35" fillId="0" borderId="49" xfId="0" applyFont="1" applyFill="1" applyBorder="1" applyAlignment="1" applyProtection="1">
      <alignment horizontal="right"/>
    </xf>
    <xf numFmtId="0" fontId="34" fillId="0" borderId="46" xfId="0" applyFont="1" applyFill="1" applyBorder="1" applyProtection="1"/>
    <xf numFmtId="0" fontId="2" fillId="0" borderId="0" xfId="0" applyFont="1" applyFill="1" applyBorder="1" applyProtection="1"/>
    <xf numFmtId="0" fontId="44" fillId="0" borderId="22" xfId="0" applyFont="1" applyFill="1" applyBorder="1" applyAlignment="1" applyProtection="1">
      <alignment horizontal="center" wrapText="1"/>
    </xf>
    <xf numFmtId="0" fontId="34" fillId="0" borderId="46" xfId="0" applyFont="1" applyFill="1" applyBorder="1" applyAlignment="1" applyProtection="1"/>
    <xf numFmtId="0" fontId="2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right" vertical="center"/>
    </xf>
    <xf numFmtId="0" fontId="34" fillId="0" borderId="46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1" fontId="45" fillId="0" borderId="22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wrapText="1"/>
    </xf>
    <xf numFmtId="0" fontId="32" fillId="24" borderId="37" xfId="0" applyFont="1" applyFill="1" applyBorder="1" applyAlignment="1" applyProtection="1">
      <alignment horizontal="center" wrapText="1"/>
    </xf>
    <xf numFmtId="1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Border="1" applyAlignment="1" applyProtection="1">
      <alignment horizontal="center" vertical="center"/>
    </xf>
    <xf numFmtId="0" fontId="2" fillId="24" borderId="43" xfId="0" applyFont="1" applyFill="1" applyBorder="1" applyProtection="1"/>
    <xf numFmtId="0" fontId="2" fillId="24" borderId="50" xfId="0" applyFont="1" applyFill="1" applyBorder="1" applyProtection="1"/>
    <xf numFmtId="0" fontId="2" fillId="24" borderId="51" xfId="0" applyFont="1" applyFill="1" applyBorder="1" applyProtection="1"/>
    <xf numFmtId="0" fontId="2" fillId="24" borderId="52" xfId="0" applyFont="1" applyFill="1" applyBorder="1" applyProtection="1"/>
    <xf numFmtId="0" fontId="1" fillId="0" borderId="0" xfId="0" applyFont="1" applyFill="1" applyBorder="1" applyProtection="1"/>
    <xf numFmtId="0" fontId="0" fillId="24" borderId="43" xfId="0" applyFill="1" applyBorder="1" applyProtection="1"/>
    <xf numFmtId="0" fontId="2" fillId="24" borderId="53" xfId="0" applyFont="1" applyFill="1" applyBorder="1" applyProtection="1"/>
    <xf numFmtId="0" fontId="6" fillId="24" borderId="53" xfId="0" applyFont="1" applyFill="1" applyBorder="1" applyAlignment="1" applyProtection="1">
      <alignment horizontal="center"/>
    </xf>
    <xf numFmtId="0" fontId="2" fillId="24" borderId="54" xfId="0" applyFont="1" applyFill="1" applyBorder="1" applyProtection="1"/>
    <xf numFmtId="0" fontId="0" fillId="24" borderId="28" xfId="0" applyFill="1" applyBorder="1" applyProtection="1"/>
    <xf numFmtId="0" fontId="0" fillId="24" borderId="38" xfId="0" applyFill="1" applyBorder="1" applyAlignment="1" applyProtection="1">
      <alignment wrapText="1"/>
    </xf>
    <xf numFmtId="0" fontId="47" fillId="25" borderId="0" xfId="0" applyFont="1" applyFill="1"/>
    <xf numFmtId="0" fontId="2" fillId="24" borderId="0" xfId="0" applyFont="1" applyFill="1" applyBorder="1" applyAlignment="1" applyProtection="1">
      <alignment horizontal="left" wrapText="1"/>
    </xf>
    <xf numFmtId="0" fontId="33" fillId="24" borderId="53" xfId="0" applyFont="1" applyFill="1" applyBorder="1" applyAlignment="1" applyProtection="1">
      <alignment vertical="top" wrapText="1"/>
    </xf>
    <xf numFmtId="0" fontId="6" fillId="24" borderId="0" xfId="0" applyFont="1" applyFill="1" applyBorder="1" applyAlignment="1" applyProtection="1">
      <alignment vertical="top" wrapText="1"/>
    </xf>
    <xf numFmtId="0" fontId="2" fillId="24" borderId="55" xfId="0" applyFont="1" applyFill="1" applyBorder="1" applyProtection="1"/>
    <xf numFmtId="0" fontId="0" fillId="0" borderId="0" xfId="0" applyBorder="1" applyAlignment="1">
      <alignment wrapText="1"/>
    </xf>
    <xf numFmtId="0" fontId="6" fillId="26" borderId="27" xfId="0" applyFont="1" applyFill="1" applyBorder="1" applyAlignment="1" applyProtection="1">
      <alignment horizontal="center" vertical="center" wrapText="1"/>
    </xf>
    <xf numFmtId="0" fontId="6" fillId="26" borderId="22" xfId="0" applyFont="1" applyFill="1" applyBorder="1" applyAlignment="1" applyProtection="1">
      <alignment horizontal="center" vertical="center" wrapText="1"/>
    </xf>
    <xf numFmtId="0" fontId="6" fillId="24" borderId="49" xfId="0" applyFont="1" applyFill="1" applyBorder="1" applyAlignment="1" applyProtection="1">
      <alignment horizontal="center"/>
    </xf>
    <xf numFmtId="0" fontId="2" fillId="24" borderId="49" xfId="0" applyFont="1" applyFill="1" applyBorder="1" applyProtection="1"/>
    <xf numFmtId="3" fontId="2" fillId="0" borderId="26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top"/>
    </xf>
    <xf numFmtId="0" fontId="6" fillId="25" borderId="0" xfId="0" applyFont="1" applyFill="1" applyBorder="1" applyAlignment="1" applyProtection="1">
      <alignment vertical="top"/>
      <protection locked="0"/>
    </xf>
    <xf numFmtId="165" fontId="2" fillId="0" borderId="26" xfId="0" applyNumberFormat="1" applyFont="1" applyFill="1" applyBorder="1" applyAlignment="1" applyProtection="1">
      <alignment horizontal="center" vertical="top"/>
      <protection hidden="1"/>
    </xf>
    <xf numFmtId="0" fontId="51" fillId="28" borderId="26" xfId="0" applyFont="1" applyFill="1" applyBorder="1" applyAlignment="1" applyProtection="1">
      <alignment horizontal="left" vertical="center" wrapText="1"/>
    </xf>
    <xf numFmtId="3" fontId="51" fillId="28" borderId="22" xfId="0" applyNumberFormat="1" applyFont="1" applyFill="1" applyBorder="1" applyAlignment="1" applyProtection="1">
      <alignment horizontal="center" vertical="center"/>
    </xf>
    <xf numFmtId="3" fontId="51" fillId="28" borderId="26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1" fontId="2" fillId="0" borderId="26" xfId="0" applyNumberFormat="1" applyFont="1" applyFill="1" applyBorder="1" applyAlignment="1" applyProtection="1">
      <alignment horizontal="center" vertical="top"/>
      <protection hidden="1"/>
    </xf>
    <xf numFmtId="1" fontId="2" fillId="27" borderId="26" xfId="0" applyNumberFormat="1" applyFont="1" applyFill="1" applyBorder="1" applyAlignment="1" applyProtection="1">
      <alignment horizontal="center" vertical="center"/>
    </xf>
    <xf numFmtId="1" fontId="51" fillId="28" borderId="26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Protection="1"/>
    <xf numFmtId="0" fontId="43" fillId="0" borderId="0" xfId="0" applyFont="1" applyFill="1" applyProtection="1">
      <protection hidden="1"/>
    </xf>
    <xf numFmtId="164" fontId="43" fillId="0" borderId="0" xfId="0" applyNumberFormat="1" applyFont="1" applyFill="1" applyProtection="1">
      <protection hidden="1"/>
    </xf>
    <xf numFmtId="164" fontId="43" fillId="0" borderId="0" xfId="0" applyNumberFormat="1" applyFont="1" applyFill="1" applyAlignment="1" applyProtection="1">
      <alignment vertical="top"/>
      <protection hidden="1"/>
    </xf>
    <xf numFmtId="0" fontId="6" fillId="0" borderId="46" xfId="0" applyFont="1" applyFill="1" applyBorder="1" applyAlignment="1" applyProtection="1">
      <alignment vertical="center"/>
    </xf>
    <xf numFmtId="0" fontId="34" fillId="0" borderId="21" xfId="0" applyFont="1" applyFill="1" applyBorder="1" applyProtection="1"/>
    <xf numFmtId="165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 vertical="center"/>
    </xf>
    <xf numFmtId="9" fontId="2" fillId="0" borderId="30" xfId="0" applyNumberFormat="1" applyFont="1" applyFill="1" applyBorder="1" applyAlignment="1" applyProtection="1">
      <alignment horizontal="center" vertical="top"/>
      <protection hidden="1"/>
    </xf>
    <xf numFmtId="9" fontId="2" fillId="0" borderId="30" xfId="0" applyNumberFormat="1" applyFont="1" applyBorder="1" applyAlignment="1" applyProtection="1">
      <alignment horizontal="center" vertical="center"/>
    </xf>
    <xf numFmtId="9" fontId="2" fillId="27" borderId="30" xfId="0" applyNumberFormat="1" applyFont="1" applyFill="1" applyBorder="1" applyAlignment="1" applyProtection="1">
      <alignment horizontal="center" vertical="center"/>
    </xf>
    <xf numFmtId="9" fontId="51" fillId="28" borderId="30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/>
    <xf numFmtId="0" fontId="2" fillId="0" borderId="25" xfId="0" applyFont="1" applyFill="1" applyBorder="1" applyProtection="1"/>
    <xf numFmtId="0" fontId="35" fillId="0" borderId="25" xfId="0" applyFont="1" applyFill="1" applyBorder="1" applyAlignment="1" applyProtection="1">
      <alignment horizontal="right"/>
    </xf>
    <xf numFmtId="0" fontId="6" fillId="26" borderId="23" xfId="0" applyFont="1" applyFill="1" applyBorder="1" applyAlignment="1" applyProtection="1">
      <alignment horizontal="center" vertical="center" wrapText="1"/>
    </xf>
    <xf numFmtId="0" fontId="6" fillId="26" borderId="25" xfId="0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6" fillId="26" borderId="22" xfId="0" applyFont="1" applyFill="1" applyBorder="1" applyAlignment="1" applyProtection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2" fillId="24" borderId="55" xfId="0" applyFont="1" applyFill="1" applyBorder="1" applyAlignment="1" applyProtection="1">
      <alignment vertical="center"/>
    </xf>
    <xf numFmtId="0" fontId="45" fillId="0" borderId="0" xfId="0" applyFont="1" applyFill="1" applyBorder="1" applyAlignment="1" applyProtection="1">
      <alignment horizontal="left" vertical="center"/>
    </xf>
    <xf numFmtId="1" fontId="45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 applyProtection="1">
      <alignment vertical="center"/>
    </xf>
    <xf numFmtId="1" fontId="35" fillId="0" borderId="0" xfId="0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right" vertical="center"/>
    </xf>
    <xf numFmtId="1" fontId="2" fillId="0" borderId="22" xfId="0" applyNumberFormat="1" applyFont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center"/>
    </xf>
    <xf numFmtId="1" fontId="2" fillId="27" borderId="22" xfId="0" applyNumberFormat="1" applyFont="1" applyFill="1" applyBorder="1" applyAlignment="1" applyProtection="1">
      <alignment horizontal="center" vertical="center"/>
    </xf>
    <xf numFmtId="1" fontId="51" fillId="28" borderId="22" xfId="0" applyNumberFormat="1" applyFont="1" applyFill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top"/>
      <protection hidden="1"/>
    </xf>
    <xf numFmtId="0" fontId="2" fillId="29" borderId="26" xfId="0" applyFont="1" applyFill="1" applyBorder="1" applyAlignment="1" applyProtection="1">
      <alignment horizontal="left" vertical="center" wrapText="1"/>
    </xf>
    <xf numFmtId="1" fontId="2" fillId="29" borderId="22" xfId="0" applyNumberFormat="1" applyFont="1" applyFill="1" applyBorder="1" applyAlignment="1" applyProtection="1">
      <alignment horizontal="center" vertical="center"/>
    </xf>
    <xf numFmtId="3" fontId="2" fillId="29" borderId="22" xfId="0" applyNumberFormat="1" applyFont="1" applyFill="1" applyBorder="1" applyAlignment="1" applyProtection="1">
      <alignment horizontal="center" vertical="center"/>
    </xf>
    <xf numFmtId="1" fontId="2" fillId="29" borderId="26" xfId="0" applyNumberFormat="1" applyFont="1" applyFill="1" applyBorder="1" applyAlignment="1" applyProtection="1">
      <alignment horizontal="center" vertical="center"/>
    </xf>
    <xf numFmtId="9" fontId="2" fillId="29" borderId="30" xfId="0" applyNumberFormat="1" applyFont="1" applyFill="1" applyBorder="1" applyAlignment="1" applyProtection="1">
      <alignment horizontal="center" vertical="center"/>
    </xf>
    <xf numFmtId="3" fontId="2" fillId="29" borderId="26" xfId="0" applyNumberFormat="1" applyFont="1" applyFill="1" applyBorder="1" applyAlignment="1" applyProtection="1">
      <alignment horizontal="center" vertical="center"/>
    </xf>
    <xf numFmtId="0" fontId="6" fillId="26" borderId="25" xfId="0" applyFont="1" applyFill="1" applyBorder="1" applyAlignment="1" applyProtection="1">
      <alignment horizontal="center" vertical="center" wrapText="1"/>
    </xf>
    <xf numFmtId="165" fontId="2" fillId="27" borderId="26" xfId="0" applyNumberFormat="1" applyFont="1" applyFill="1" applyBorder="1" applyAlignment="1" applyProtection="1">
      <alignment horizontal="center" vertical="center"/>
    </xf>
    <xf numFmtId="165" fontId="2" fillId="29" borderId="26" xfId="0" applyNumberFormat="1" applyFont="1" applyFill="1" applyBorder="1" applyAlignment="1" applyProtection="1">
      <alignment horizontal="center" vertical="center"/>
    </xf>
    <xf numFmtId="165" fontId="51" fillId="28" borderId="26" xfId="0" applyNumberFormat="1" applyFont="1" applyFill="1" applyBorder="1" applyAlignment="1" applyProtection="1">
      <alignment horizontal="center" vertical="center"/>
    </xf>
    <xf numFmtId="165" fontId="2" fillId="27" borderId="22" xfId="0" applyNumberFormat="1" applyFont="1" applyFill="1" applyBorder="1" applyAlignment="1" applyProtection="1">
      <alignment horizontal="center" vertical="center"/>
    </xf>
    <xf numFmtId="165" fontId="2" fillId="29" borderId="22" xfId="0" applyNumberFormat="1" applyFont="1" applyFill="1" applyBorder="1" applyAlignment="1" applyProtection="1">
      <alignment horizontal="center" vertical="center"/>
    </xf>
    <xf numFmtId="165" fontId="51" fillId="28" borderId="22" xfId="0" applyNumberFormat="1" applyFont="1" applyFill="1" applyBorder="1" applyAlignment="1" applyProtection="1">
      <alignment horizontal="center" vertical="center"/>
    </xf>
    <xf numFmtId="1" fontId="2" fillId="0" borderId="56" xfId="0" applyNumberFormat="1" applyFont="1" applyBorder="1" applyAlignment="1" applyProtection="1">
      <alignment horizontal="center" vertical="center"/>
    </xf>
    <xf numFmtId="1" fontId="2" fillId="0" borderId="56" xfId="0" applyNumberFormat="1" applyFont="1" applyFill="1" applyBorder="1" applyAlignment="1" applyProtection="1">
      <alignment horizontal="center" vertical="center"/>
    </xf>
    <xf numFmtId="1" fontId="2" fillId="27" borderId="56" xfId="0" applyNumberFormat="1" applyFont="1" applyFill="1" applyBorder="1" applyAlignment="1" applyProtection="1">
      <alignment horizontal="center" vertical="center"/>
    </xf>
    <xf numFmtId="1" fontId="2" fillId="29" borderId="56" xfId="0" applyNumberFormat="1" applyFont="1" applyFill="1" applyBorder="1" applyAlignment="1" applyProtection="1">
      <alignment horizontal="center" vertical="center"/>
    </xf>
    <xf numFmtId="3" fontId="51" fillId="28" borderId="56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/>
    </xf>
    <xf numFmtId="1" fontId="2" fillId="27" borderId="25" xfId="0" applyNumberFormat="1" applyFont="1" applyFill="1" applyBorder="1" applyAlignment="1" applyProtection="1">
      <alignment horizontal="center" vertical="center"/>
    </xf>
    <xf numFmtId="1" fontId="2" fillId="29" borderId="25" xfId="0" applyNumberFormat="1" applyFont="1" applyFill="1" applyBorder="1" applyAlignment="1" applyProtection="1">
      <alignment horizontal="center" vertical="center"/>
    </xf>
    <xf numFmtId="3" fontId="51" fillId="28" borderId="25" xfId="0" applyNumberFormat="1" applyFont="1" applyFill="1" applyBorder="1" applyAlignment="1" applyProtection="1">
      <alignment horizontal="center" vertical="center"/>
    </xf>
    <xf numFmtId="1" fontId="2" fillId="0" borderId="60" xfId="0" applyNumberFormat="1" applyFont="1" applyBorder="1" applyAlignment="1" applyProtection="1">
      <alignment horizontal="center" vertical="center"/>
    </xf>
    <xf numFmtId="1" fontId="2" fillId="0" borderId="60" xfId="0" applyNumberFormat="1" applyFont="1" applyFill="1" applyBorder="1" applyAlignment="1" applyProtection="1">
      <alignment horizontal="center" vertical="center"/>
    </xf>
    <xf numFmtId="1" fontId="2" fillId="27" borderId="60" xfId="0" applyNumberFormat="1" applyFont="1" applyFill="1" applyBorder="1" applyAlignment="1" applyProtection="1">
      <alignment horizontal="center" vertical="center"/>
    </xf>
    <xf numFmtId="1" fontId="2" fillId="29" borderId="60" xfId="0" applyNumberFormat="1" applyFont="1" applyFill="1" applyBorder="1" applyAlignment="1" applyProtection="1">
      <alignment horizontal="center" vertical="center"/>
    </xf>
    <xf numFmtId="3" fontId="51" fillId="28" borderId="60" xfId="0" applyNumberFormat="1" applyFont="1" applyFill="1" applyBorder="1" applyAlignment="1" applyProtection="1">
      <alignment horizontal="center" vertical="center"/>
    </xf>
    <xf numFmtId="0" fontId="35" fillId="25" borderId="0" xfId="0" applyFont="1" applyFill="1" applyBorder="1" applyAlignment="1" applyProtection="1">
      <alignment horizontal="right"/>
    </xf>
    <xf numFmtId="0" fontId="2" fillId="25" borderId="0" xfId="0" applyFont="1" applyFill="1" applyProtection="1"/>
    <xf numFmtId="0" fontId="6" fillId="26" borderId="59" xfId="0" applyFont="1" applyFill="1" applyBorder="1" applyAlignment="1" applyProtection="1">
      <alignment horizontal="center" vertical="center" wrapText="1"/>
    </xf>
    <xf numFmtId="0" fontId="2" fillId="25" borderId="0" xfId="0" applyFont="1" applyFill="1" applyBorder="1" applyAlignment="1" applyProtection="1">
      <alignment vertical="center"/>
    </xf>
    <xf numFmtId="0" fontId="2" fillId="25" borderId="61" xfId="0" applyFont="1" applyFill="1" applyBorder="1" applyProtection="1"/>
    <xf numFmtId="0" fontId="2" fillId="25" borderId="43" xfId="0" applyFont="1" applyFill="1" applyBorder="1" applyProtection="1"/>
    <xf numFmtId="0" fontId="2" fillId="25" borderId="21" xfId="0" applyFont="1" applyFill="1" applyBorder="1" applyProtection="1"/>
    <xf numFmtId="0" fontId="2" fillId="25" borderId="54" xfId="0" applyFont="1" applyFill="1" applyBorder="1" applyProtection="1"/>
    <xf numFmtId="165" fontId="2" fillId="0" borderId="60" xfId="0" applyNumberFormat="1" applyFont="1" applyBorder="1" applyAlignment="1" applyProtection="1">
      <alignment horizontal="center" vertical="center"/>
    </xf>
    <xf numFmtId="165" fontId="2" fillId="0" borderId="60" xfId="0" applyNumberFormat="1" applyFont="1" applyFill="1" applyBorder="1" applyAlignment="1" applyProtection="1">
      <alignment horizontal="center" vertical="center"/>
    </xf>
    <xf numFmtId="0" fontId="2" fillId="24" borderId="62" xfId="0" applyFont="1" applyFill="1" applyBorder="1" applyProtection="1"/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5" borderId="0" xfId="0" applyFont="1" applyFill="1" applyBorder="1" applyAlignment="1" applyProtection="1">
      <alignment horizontal="left" vertical="top" wrapText="1"/>
      <protection locked="0"/>
    </xf>
    <xf numFmtId="0" fontId="6" fillId="26" borderId="60" xfId="0" applyFont="1" applyFill="1" applyBorder="1" applyAlignment="1" applyProtection="1">
      <alignment horizontal="center" vertical="center" wrapText="1"/>
    </xf>
    <xf numFmtId="1" fontId="51" fillId="28" borderId="60" xfId="0" applyNumberFormat="1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/>
    <xf numFmtId="0" fontId="33" fillId="25" borderId="0" xfId="0" applyFont="1" applyFill="1" applyBorder="1" applyAlignment="1" applyProtection="1">
      <alignment horizontal="center" wrapText="1"/>
    </xf>
    <xf numFmtId="0" fontId="33" fillId="24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/>
    </xf>
    <xf numFmtId="165" fontId="2" fillId="0" borderId="22" xfId="0" applyNumberFormat="1" applyFont="1" applyFill="1" applyBorder="1" applyProtection="1">
      <protection hidden="1"/>
    </xf>
    <xf numFmtId="165" fontId="2" fillId="0" borderId="22" xfId="0" applyNumberFormat="1" applyFont="1" applyFill="1" applyBorder="1" applyAlignment="1" applyProtection="1">
      <alignment horizontal="right"/>
    </xf>
    <xf numFmtId="165" fontId="2" fillId="27" borderId="22" xfId="0" applyNumberFormat="1" applyFont="1" applyFill="1" applyBorder="1" applyProtection="1">
      <protection hidden="1"/>
    </xf>
    <xf numFmtId="165" fontId="2" fillId="27" borderId="22" xfId="0" applyNumberFormat="1" applyFont="1" applyFill="1" applyBorder="1" applyAlignment="1" applyProtection="1">
      <alignment vertical="top"/>
      <protection hidden="1"/>
    </xf>
    <xf numFmtId="165" fontId="2" fillId="30" borderId="22" xfId="0" applyNumberFormat="1" applyFont="1" applyFill="1" applyBorder="1" applyAlignment="1" applyProtection="1">
      <alignment horizontal="right"/>
    </xf>
    <xf numFmtId="165" fontId="2" fillId="30" borderId="22" xfId="0" applyNumberFormat="1" applyFont="1" applyFill="1" applyBorder="1" applyAlignment="1" applyProtection="1">
      <alignment vertical="top"/>
      <protection hidden="1"/>
    </xf>
    <xf numFmtId="165" fontId="51" fillId="28" borderId="22" xfId="0" applyNumberFormat="1" applyFont="1" applyFill="1" applyBorder="1" applyAlignment="1" applyProtection="1">
      <alignment vertical="center"/>
    </xf>
    <xf numFmtId="0" fontId="2" fillId="27" borderId="22" xfId="0" applyFont="1" applyFill="1" applyBorder="1" applyProtection="1"/>
    <xf numFmtId="0" fontId="2" fillId="30" borderId="22" xfId="0" applyFont="1" applyFill="1" applyBorder="1" applyProtection="1"/>
    <xf numFmtId="0" fontId="51" fillId="28" borderId="22" xfId="0" applyFont="1" applyFill="1" applyBorder="1" applyProtection="1"/>
    <xf numFmtId="0" fontId="0" fillId="0" borderId="0" xfId="0" applyBorder="1" applyAlignment="1">
      <alignment vertical="top" wrapText="1"/>
    </xf>
    <xf numFmtId="0" fontId="41" fillId="24" borderId="0" xfId="0" applyFont="1" applyFill="1" applyBorder="1" applyAlignment="1" applyProtection="1">
      <alignment vertical="top" wrapText="1"/>
    </xf>
    <xf numFmtId="0" fontId="6" fillId="25" borderId="49" xfId="0" applyFont="1" applyFill="1" applyBorder="1" applyAlignment="1" applyProtection="1">
      <alignment vertical="top" wrapText="1"/>
    </xf>
    <xf numFmtId="0" fontId="4" fillId="25" borderId="49" xfId="0" applyFont="1" applyFill="1" applyBorder="1" applyAlignment="1" applyProtection="1">
      <alignment vertical="center" wrapText="1"/>
    </xf>
    <xf numFmtId="0" fontId="2" fillId="25" borderId="49" xfId="0" applyFont="1" applyFill="1" applyBorder="1" applyAlignment="1" applyProtection="1">
      <alignment horizontal="left" vertical="center"/>
    </xf>
    <xf numFmtId="0" fontId="2" fillId="25" borderId="49" xfId="0" applyFont="1" applyFill="1" applyBorder="1" applyProtection="1"/>
    <xf numFmtId="0" fontId="6" fillId="25" borderId="49" xfId="0" applyFont="1" applyFill="1" applyBorder="1" applyAlignment="1" applyProtection="1">
      <alignment horizontal="center"/>
    </xf>
    <xf numFmtId="0" fontId="6" fillId="25" borderId="0" xfId="0" applyFont="1" applyFill="1" applyBorder="1" applyAlignment="1">
      <alignment vertical="top" wrapText="1"/>
    </xf>
    <xf numFmtId="0" fontId="4" fillId="25" borderId="0" xfId="0" applyFont="1" applyFill="1" applyBorder="1" applyAlignment="1">
      <alignment vertical="center" wrapText="1"/>
    </xf>
    <xf numFmtId="0" fontId="6" fillId="25" borderId="53" xfId="0" applyFont="1" applyFill="1" applyBorder="1" applyAlignment="1">
      <alignment vertical="top" wrapText="1"/>
    </xf>
    <xf numFmtId="0" fontId="4" fillId="25" borderId="53" xfId="0" applyFont="1" applyFill="1" applyBorder="1" applyAlignment="1">
      <alignment vertical="center" wrapText="1"/>
    </xf>
    <xf numFmtId="0" fontId="2" fillId="25" borderId="53" xfId="0" applyFont="1" applyFill="1" applyBorder="1" applyProtection="1"/>
    <xf numFmtId="0" fontId="6" fillId="25" borderId="53" xfId="0" applyFont="1" applyFill="1" applyBorder="1" applyAlignment="1" applyProtection="1">
      <alignment horizontal="center"/>
    </xf>
    <xf numFmtId="0" fontId="2" fillId="25" borderId="49" xfId="0" applyFont="1" applyFill="1" applyBorder="1" applyAlignment="1" applyProtection="1">
      <alignment horizontal="left"/>
    </xf>
    <xf numFmtId="4" fontId="2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2" fillId="25" borderId="0" xfId="0" applyFont="1" applyFill="1" applyBorder="1" applyAlignment="1" applyProtection="1">
      <alignment horizontal="left"/>
    </xf>
    <xf numFmtId="0" fontId="2" fillId="25" borderId="53" xfId="0" applyFont="1" applyFill="1" applyBorder="1" applyAlignment="1">
      <alignment vertical="top" wrapText="1"/>
    </xf>
    <xf numFmtId="0" fontId="0" fillId="25" borderId="53" xfId="0" applyFill="1" applyBorder="1" applyAlignment="1">
      <alignment vertical="center" wrapText="1"/>
    </xf>
    <xf numFmtId="4" fontId="2" fillId="25" borderId="53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6" fillId="0" borderId="0" xfId="0" applyFont="1" applyFill="1" applyAlignment="1" applyProtection="1">
      <alignment horizontal="center"/>
    </xf>
    <xf numFmtId="0" fontId="2" fillId="25" borderId="48" xfId="0" applyFont="1" applyFill="1" applyBorder="1" applyProtection="1"/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2" fillId="0" borderId="26" xfId="0" applyNumberFormat="1" applyFont="1" applyBorder="1" applyAlignment="1" applyProtection="1">
      <alignment horizontal="center" vertical="center"/>
    </xf>
    <xf numFmtId="164" fontId="2" fillId="0" borderId="26" xfId="0" applyNumberFormat="1" applyFont="1" applyFill="1" applyBorder="1" applyAlignment="1" applyProtection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 vertical="center"/>
    </xf>
    <xf numFmtId="0" fontId="39" fillId="24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29" fillId="24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9" fillId="0" borderId="29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0" fillId="24" borderId="0" xfId="0" applyFont="1" applyFill="1" applyAlignment="1">
      <alignment horizontal="center" wrapText="1"/>
    </xf>
    <xf numFmtId="0" fontId="46" fillId="0" borderId="0" xfId="0" applyFont="1" applyAlignment="1">
      <alignment horizontal="center" wrapText="1"/>
    </xf>
    <xf numFmtId="0" fontId="2" fillId="24" borderId="50" xfId="0" applyFont="1" applyFill="1" applyBorder="1" applyAlignment="1" applyProtection="1">
      <alignment horizontal="center" wrapText="1"/>
    </xf>
    <xf numFmtId="0" fontId="0" fillId="0" borderId="51" xfId="0" applyBorder="1" applyAlignment="1" applyProtection="1">
      <alignment wrapText="1"/>
    </xf>
    <xf numFmtId="0" fontId="0" fillId="0" borderId="52" xfId="0" applyBorder="1" applyAlignment="1" applyProtection="1">
      <alignment wrapText="1"/>
    </xf>
    <xf numFmtId="0" fontId="6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4" fillId="25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32" fillId="25" borderId="33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left" wrapText="1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53" xfId="0" applyFont="1" applyFill="1" applyBorder="1" applyAlignment="1" applyProtection="1">
      <alignment horizontal="center" vertical="center"/>
    </xf>
    <xf numFmtId="0" fontId="42" fillId="24" borderId="0" xfId="0" applyFont="1" applyFill="1" applyBorder="1" applyAlignment="1" applyProtection="1">
      <alignment horizontal="left" vertical="center" wrapText="1"/>
    </xf>
    <xf numFmtId="0" fontId="42" fillId="24" borderId="53" xfId="0" applyFont="1" applyFill="1" applyBorder="1" applyAlignment="1" applyProtection="1">
      <alignment horizontal="left" vertical="center" wrapText="1"/>
    </xf>
    <xf numFmtId="0" fontId="40" fillId="24" borderId="0" xfId="34" applyFill="1" applyBorder="1" applyAlignment="1" applyProtection="1">
      <alignment horizontal="left" vertical="center" wrapText="1"/>
      <protection locked="0"/>
    </xf>
    <xf numFmtId="0" fontId="6" fillId="26" borderId="22" xfId="0" applyFont="1" applyFill="1" applyBorder="1" applyAlignment="1" applyProtection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2" fillId="24" borderId="3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8" xfId="0" applyBorder="1" applyAlignment="1" applyProtection="1"/>
    <xf numFmtId="0" fontId="31" fillId="24" borderId="39" xfId="0" applyFont="1" applyFill="1" applyBorder="1" applyAlignment="1" applyProtection="1">
      <alignment horizontal="center" wrapText="1"/>
    </xf>
    <xf numFmtId="0" fontId="31" fillId="0" borderId="40" xfId="0" applyFont="1" applyBorder="1" applyAlignment="1" applyProtection="1">
      <alignment horizontal="center" wrapText="1"/>
    </xf>
    <xf numFmtId="0" fontId="31" fillId="0" borderId="41" xfId="0" applyFont="1" applyBorder="1" applyAlignment="1" applyProtection="1">
      <alignment horizontal="center" wrapText="1"/>
    </xf>
    <xf numFmtId="0" fontId="31" fillId="0" borderId="51" xfId="0" applyFont="1" applyBorder="1" applyAlignment="1" applyProtection="1">
      <alignment horizontal="center" wrapText="1"/>
    </xf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40" fillId="25" borderId="0" xfId="34" applyFill="1" applyBorder="1" applyAlignment="1" applyProtection="1">
      <alignment horizontal="left" vertical="center" wrapText="1"/>
      <protection locked="0"/>
    </xf>
    <xf numFmtId="0" fontId="6" fillId="26" borderId="25" xfId="0" applyFont="1" applyFill="1" applyBorder="1" applyAlignment="1" applyProtection="1">
      <alignment horizontal="center" vertical="center" wrapText="1"/>
    </xf>
    <xf numFmtId="0" fontId="4" fillId="26" borderId="25" xfId="0" applyFont="1" applyFill="1" applyBorder="1" applyAlignment="1">
      <alignment horizontal="center" vertical="center" wrapText="1"/>
    </xf>
    <xf numFmtId="0" fontId="6" fillId="26" borderId="56" xfId="0" applyFont="1" applyFill="1" applyBorder="1" applyAlignment="1" applyProtection="1">
      <alignment horizontal="center" vertical="center" wrapText="1"/>
    </xf>
    <xf numFmtId="0" fontId="4" fillId="26" borderId="56" xfId="0" applyFont="1" applyFill="1" applyBorder="1" applyAlignment="1">
      <alignment horizontal="center" vertical="center" wrapText="1"/>
    </xf>
    <xf numFmtId="0" fontId="6" fillId="26" borderId="57" xfId="0" applyFont="1" applyFill="1" applyBorder="1" applyAlignment="1" applyProtection="1">
      <alignment horizontal="center" vertical="center" wrapText="1"/>
    </xf>
    <xf numFmtId="0" fontId="6" fillId="26" borderId="58" xfId="0" applyFont="1" applyFill="1" applyBorder="1" applyAlignment="1" applyProtection="1">
      <alignment horizontal="center" vertical="center" wrapText="1"/>
    </xf>
    <xf numFmtId="0" fontId="32" fillId="24" borderId="55" xfId="0" applyFont="1" applyFill="1" applyBorder="1" applyAlignment="1" applyProtection="1">
      <alignment horizontal="center" wrapText="1"/>
    </xf>
    <xf numFmtId="0" fontId="32" fillId="24" borderId="0" xfId="0" applyFont="1" applyFill="1" applyBorder="1" applyAlignment="1" applyProtection="1">
      <alignment horizontal="center" wrapText="1"/>
    </xf>
    <xf numFmtId="0" fontId="32" fillId="24" borderId="38" xfId="0" applyFont="1" applyFill="1" applyBorder="1" applyAlignment="1" applyProtection="1">
      <alignment horizontal="center" wrapText="1"/>
    </xf>
    <xf numFmtId="0" fontId="31" fillId="24" borderId="50" xfId="0" applyFont="1" applyFill="1" applyBorder="1" applyAlignment="1" applyProtection="1">
      <alignment horizontal="center" wrapText="1"/>
    </xf>
    <xf numFmtId="0" fontId="31" fillId="24" borderId="51" xfId="0" applyFont="1" applyFill="1" applyBorder="1" applyAlignment="1" applyProtection="1">
      <alignment horizontal="center" wrapText="1"/>
    </xf>
    <xf numFmtId="0" fontId="31" fillId="24" borderId="52" xfId="0" applyFont="1" applyFill="1" applyBorder="1" applyAlignment="1" applyProtection="1">
      <alignment horizontal="center" wrapText="1"/>
    </xf>
    <xf numFmtId="0" fontId="32" fillId="25" borderId="23" xfId="0" applyFont="1" applyFill="1" applyBorder="1" applyAlignment="1" applyProtection="1">
      <alignment horizontal="center" vertical="center" wrapText="1"/>
    </xf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5" borderId="60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6" fillId="25" borderId="26" xfId="0" applyFont="1" applyFill="1" applyBorder="1" applyAlignment="1">
      <alignment horizontal="center" vertical="center" wrapText="1"/>
    </xf>
    <xf numFmtId="0" fontId="31" fillId="24" borderId="62" xfId="0" applyFont="1" applyFill="1" applyBorder="1" applyAlignment="1" applyProtection="1">
      <alignment horizontal="center" wrapText="1"/>
    </xf>
    <xf numFmtId="167" fontId="2" fillId="0" borderId="60" xfId="0" applyNumberFormat="1" applyFont="1" applyBorder="1" applyAlignment="1" applyProtection="1">
      <alignment horizontal="center" vertical="center"/>
    </xf>
    <xf numFmtId="167" fontId="2" fillId="0" borderId="22" xfId="0" applyNumberFormat="1" applyFont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 applyProtection="1">
      <alignment horizontal="center" vertical="top"/>
      <protection hidden="1"/>
    </xf>
    <xf numFmtId="167" fontId="2" fillId="0" borderId="26" xfId="0" applyNumberFormat="1" applyFont="1" applyBorder="1" applyAlignment="1" applyProtection="1">
      <alignment horizontal="center" vertical="center"/>
    </xf>
    <xf numFmtId="167" fontId="2" fillId="31" borderId="26" xfId="0" applyNumberFormat="1" applyFont="1" applyFill="1" applyBorder="1" applyAlignment="1" applyProtection="1">
      <alignment horizontal="center" vertical="top"/>
      <protection hidden="1"/>
    </xf>
    <xf numFmtId="167" fontId="2" fillId="31" borderId="60" xfId="0" applyNumberFormat="1" applyFont="1" applyFill="1" applyBorder="1" applyAlignment="1" applyProtection="1">
      <alignment horizontal="center" vertical="center"/>
    </xf>
    <xf numFmtId="1" fontId="2" fillId="31" borderId="60" xfId="0" applyNumberFormat="1" applyFont="1" applyFill="1" applyBorder="1" applyAlignment="1" applyProtection="1">
      <alignment horizontal="center" vertical="center"/>
    </xf>
    <xf numFmtId="1" fontId="2" fillId="31" borderId="26" xfId="0" applyNumberFormat="1" applyFont="1" applyFill="1" applyBorder="1" applyAlignment="1" applyProtection="1">
      <alignment horizontal="center" vertical="center"/>
    </xf>
    <xf numFmtId="0" fontId="2" fillId="25" borderId="46" xfId="0" applyFont="1" applyFill="1" applyBorder="1" applyProtection="1"/>
    <xf numFmtId="165" fontId="2" fillId="31" borderId="60" xfId="0" applyNumberFormat="1" applyFont="1" applyFill="1" applyBorder="1" applyAlignment="1" applyProtection="1">
      <alignment horizontal="center" vertical="center"/>
    </xf>
    <xf numFmtId="165" fontId="2" fillId="31" borderId="26" xfId="0" applyNumberFormat="1" applyFont="1" applyFill="1" applyBorder="1" applyAlignment="1" applyProtection="1">
      <alignment horizontal="center" vertical="center"/>
    </xf>
    <xf numFmtId="167" fontId="2" fillId="31" borderId="26" xfId="0" applyNumberFormat="1" applyFont="1" applyFill="1" applyBorder="1" applyAlignment="1" applyProtection="1">
      <alignment horizontal="center" vertical="center"/>
    </xf>
    <xf numFmtId="1" fontId="51" fillId="28" borderId="25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top"/>
      <protection hidden="1"/>
    </xf>
    <xf numFmtId="0" fontId="6" fillId="25" borderId="0" xfId="0" applyFont="1" applyFill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3" xfId="46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/>
    <cellStyle name="Undefined" xfId="44"/>
    <cellStyle name="Warning Text" xfId="45" builtinId="11" customBuiltin="1"/>
  </cellStyles>
  <dxfs count="63"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C49500"/>
      <color rgb="FFD6A300"/>
      <color rgb="FFF05E5A"/>
      <color rgb="FFFF5D5D"/>
      <color rgb="FF993300"/>
      <color rgb="FFCC6600"/>
      <color rgb="FFFF66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Vacancies!$D$10:$D$31</c:f>
              <c:numCache>
                <c:formatCode>#,##0.0</c:formatCode>
                <c:ptCount val="22"/>
                <c:pt idx="0">
                  <c:v>64.989999999999995</c:v>
                </c:pt>
                <c:pt idx="1">
                  <c:v>210.82</c:v>
                </c:pt>
                <c:pt idx="2">
                  <c:v>204.7534</c:v>
                </c:pt>
                <c:pt idx="3">
                  <c:v>281.57</c:v>
                </c:pt>
                <c:pt idx="4">
                  <c:v>418.58</c:v>
                </c:pt>
                <c:pt idx="5">
                  <c:v>75.099999999999994</c:v>
                </c:pt>
                <c:pt idx="6">
                  <c:v>586.13</c:v>
                </c:pt>
                <c:pt idx="7">
                  <c:v>132.29999999999993</c:v>
                </c:pt>
                <c:pt idx="8">
                  <c:v>133.77000000000001</c:v>
                </c:pt>
                <c:pt idx="9">
                  <c:v>299.36</c:v>
                </c:pt>
                <c:pt idx="10">
                  <c:v>162.61295999999999</c:v>
                </c:pt>
                <c:pt idx="11">
                  <c:v>90.39</c:v>
                </c:pt>
                <c:pt idx="12">
                  <c:v>72.710000000000008</c:v>
                </c:pt>
                <c:pt idx="13">
                  <c:v>216.5</c:v>
                </c:pt>
                <c:pt idx="14">
                  <c:v>163.18</c:v>
                </c:pt>
                <c:pt idx="15">
                  <c:v>470.19799999999998</c:v>
                </c:pt>
                <c:pt idx="16">
                  <c:v>108.88</c:v>
                </c:pt>
                <c:pt idx="17">
                  <c:v>94.4</c:v>
                </c:pt>
                <c:pt idx="18">
                  <c:v>77.37</c:v>
                </c:pt>
                <c:pt idx="19">
                  <c:v>444.36</c:v>
                </c:pt>
                <c:pt idx="20">
                  <c:v>45.22</c:v>
                </c:pt>
                <c:pt idx="21">
                  <c:v>57.4</c:v>
                </c:pt>
              </c:numCache>
            </c:numRef>
          </c:val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Vacancies!$E$10:$E$31</c:f>
              <c:numCache>
                <c:formatCode>#,##0.0</c:formatCode>
                <c:ptCount val="22"/>
                <c:pt idx="0">
                  <c:v>3</c:v>
                </c:pt>
                <c:pt idx="1">
                  <c:v>16.399999999999999</c:v>
                </c:pt>
                <c:pt idx="2">
                  <c:v>82.181081081081075</c:v>
                </c:pt>
                <c:pt idx="3">
                  <c:v>14.3</c:v>
                </c:pt>
                <c:pt idx="4">
                  <c:v>67.73</c:v>
                </c:pt>
                <c:pt idx="5">
                  <c:v>5</c:v>
                </c:pt>
                <c:pt idx="6">
                  <c:v>118.5</c:v>
                </c:pt>
                <c:pt idx="7">
                  <c:v>58.38</c:v>
                </c:pt>
                <c:pt idx="8">
                  <c:v>16.420000000000002</c:v>
                </c:pt>
                <c:pt idx="9">
                  <c:v>44.03</c:v>
                </c:pt>
                <c:pt idx="10">
                  <c:v>15</c:v>
                </c:pt>
                <c:pt idx="11">
                  <c:v>67</c:v>
                </c:pt>
                <c:pt idx="12">
                  <c:v>60</c:v>
                </c:pt>
                <c:pt idx="13">
                  <c:v>79.3</c:v>
                </c:pt>
                <c:pt idx="14">
                  <c:v>31</c:v>
                </c:pt>
                <c:pt idx="15">
                  <c:v>89</c:v>
                </c:pt>
                <c:pt idx="16">
                  <c:v>11.84</c:v>
                </c:pt>
                <c:pt idx="17">
                  <c:v>26</c:v>
                </c:pt>
                <c:pt idx="18">
                  <c:v>18.579999999999998</c:v>
                </c:pt>
                <c:pt idx="19">
                  <c:v>64.849999999999994</c:v>
                </c:pt>
                <c:pt idx="20">
                  <c:v>16</c:v>
                </c:pt>
                <c:pt idx="21">
                  <c:v>20.14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418624"/>
        <c:axId val="135420160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Vacancies!$U$10:$U$31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5426432"/>
        <c:axId val="135427968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 2016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Vacancies!$F$10:$F$31</c:f>
              <c:numCache>
                <c:formatCode>0.0</c:formatCode>
                <c:ptCount val="22"/>
                <c:pt idx="0">
                  <c:v>4.4124135902338582</c:v>
                </c:pt>
                <c:pt idx="1">
                  <c:v>7.2176745004841116</c:v>
                </c:pt>
                <c:pt idx="2">
                  <c:v>28.64106146164378</c:v>
                </c:pt>
                <c:pt idx="3">
                  <c:v>4.8332037719268595</c:v>
                </c:pt>
                <c:pt idx="4">
                  <c:v>13.927330303715738</c:v>
                </c:pt>
                <c:pt idx="5">
                  <c:v>6.2421972534332095</c:v>
                </c:pt>
                <c:pt idx="6">
                  <c:v>16.81733675829868</c:v>
                </c:pt>
                <c:pt idx="7">
                  <c:v>30.616740088105743</c:v>
                </c:pt>
                <c:pt idx="8">
                  <c:v>10.932818429988682</c:v>
                </c:pt>
                <c:pt idx="9">
                  <c:v>12.822155566556978</c:v>
                </c:pt>
                <c:pt idx="10">
                  <c:v>8.4453296651325456</c:v>
                </c:pt>
                <c:pt idx="11">
                  <c:v>42.569413558675905</c:v>
                </c:pt>
                <c:pt idx="12">
                  <c:v>45.211363122598144</c:v>
                </c:pt>
                <c:pt idx="13">
                  <c:v>26.808654496281271</c:v>
                </c:pt>
                <c:pt idx="14">
                  <c:v>15.964568956638169</c:v>
                </c:pt>
                <c:pt idx="15">
                  <c:v>15.915650628221131</c:v>
                </c:pt>
                <c:pt idx="16">
                  <c:v>9.8078197481776019</c:v>
                </c:pt>
                <c:pt idx="17">
                  <c:v>21.59468438538206</c:v>
                </c:pt>
                <c:pt idx="18">
                  <c:v>19.364252214695153</c:v>
                </c:pt>
                <c:pt idx="19">
                  <c:v>12.735413680014137</c:v>
                </c:pt>
                <c:pt idx="20">
                  <c:v>26.135249918327347</c:v>
                </c:pt>
                <c:pt idx="21">
                  <c:v>25.973690998194481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6432"/>
        <c:axId val="135427968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Vacancies!$U$5:$V$5</c:f>
              <c:numCache>
                <c:formatCode>#,##0.0</c:formatCode>
                <c:ptCount val="2"/>
                <c:pt idx="0">
                  <c:v>16.875</c:v>
                </c:pt>
                <c:pt idx="1">
                  <c:v>16.875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Vacancies!$U$6:$V$6</c:f>
              <c:numCache>
                <c:formatCode>#,##0.0</c:formatCode>
                <c:ptCount val="2"/>
                <c:pt idx="0" formatCode="0">
                  <c:v>14.625850340136054</c:v>
                </c:pt>
                <c:pt idx="1">
                  <c:v>14.625850340136054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Vacancies!$U$7:$V$7</c:f>
              <c:numCache>
                <c:formatCode>0</c:formatCode>
                <c:ptCount val="2"/>
                <c:pt idx="0">
                  <c:v>16.666666666666664</c:v>
                </c:pt>
                <c:pt idx="1">
                  <c:v>16.666666666666664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26432"/>
        <c:axId val="135427968"/>
      </c:scatterChart>
      <c:catAx>
        <c:axId val="13541862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016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5420160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18624"/>
        <c:crosses val="autoZero"/>
        <c:crossBetween val="between"/>
      </c:valAx>
      <c:catAx>
        <c:axId val="13542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5427968"/>
        <c:crosses val="autoZero"/>
        <c:auto val="1"/>
        <c:lblAlgn val="ctr"/>
        <c:lblOffset val="100"/>
        <c:noMultiLvlLbl val="0"/>
      </c:catAx>
      <c:valAx>
        <c:axId val="135427968"/>
        <c:scaling>
          <c:orientation val="minMax"/>
          <c:max val="6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64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2014-2016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Agency!$H$42</c:f>
              <c:strCache>
                <c:ptCount val="1"/>
                <c:pt idx="0">
                  <c:v>Change 2014-2016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Agency!$H$43:$H$67</c:f>
              <c:numCache>
                <c:formatCode>0%</c:formatCode>
                <c:ptCount val="25"/>
                <c:pt idx="0">
                  <c:v>-0.66666666666666663</c:v>
                </c:pt>
                <c:pt idx="1">
                  <c:v>1.9515209125475288</c:v>
                </c:pt>
                <c:pt idx="2">
                  <c:v>-3.8699690402479759E-4</c:v>
                </c:pt>
                <c:pt idx="3">
                  <c:v>-1</c:v>
                </c:pt>
                <c:pt idx="4">
                  <c:v>1.3883747609942634</c:v>
                </c:pt>
                <c:pt idx="5">
                  <c:v>-0.45030120481927705</c:v>
                </c:pt>
                <c:pt idx="6">
                  <c:v>-0.16791147994467484</c:v>
                </c:pt>
                <c:pt idx="7">
                  <c:v>-0.23370786516853931</c:v>
                </c:pt>
                <c:pt idx="8">
                  <c:v>0.25044029587883054</c:v>
                </c:pt>
                <c:pt idx="9">
                  <c:v>0.44264339152119703</c:v>
                </c:pt>
                <c:pt idx="10">
                  <c:v>-1</c:v>
                </c:pt>
                <c:pt idx="11">
                  <c:v>0.48670807453416137</c:v>
                </c:pt>
                <c:pt idx="12">
                  <c:v>0.14927261227071456</c:v>
                </c:pt>
                <c:pt idx="13">
                  <c:v>0.22223893317290822</c:v>
                </c:pt>
                <c:pt idx="14">
                  <c:v>0.32346491228070184</c:v>
                </c:pt>
                <c:pt idx="15">
                  <c:v>0.22142857142857156</c:v>
                </c:pt>
                <c:pt idx="16">
                  <c:v>1.8873974645786729</c:v>
                </c:pt>
                <c:pt idx="17">
                  <c:v>-0.28124999999999994</c:v>
                </c:pt>
                <c:pt idx="18">
                  <c:v>-0.45999999999999991</c:v>
                </c:pt>
                <c:pt idx="19">
                  <c:v>0</c:v>
                </c:pt>
                <c:pt idx="20">
                  <c:v>-1.4492753623188448E-2</c:v>
                </c:pt>
                <c:pt idx="21">
                  <c:v>-0.20666666666666655</c:v>
                </c:pt>
                <c:pt idx="22">
                  <c:v>7.3076923076922956E-2</c:v>
                </c:pt>
                <c:pt idx="23">
                  <c:v>6.0813492063491896E-2</c:v>
                </c:pt>
                <c:pt idx="24">
                  <c:v>0.10645598194130926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0135040"/>
        <c:axId val="140140928"/>
      </c:barChart>
      <c:catAx>
        <c:axId val="140135040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40140928"/>
        <c:crosses val="autoZero"/>
        <c:auto val="1"/>
        <c:lblAlgn val="ctr"/>
        <c:lblOffset val="100"/>
        <c:noMultiLvlLbl val="0"/>
      </c:catAx>
      <c:valAx>
        <c:axId val="1401409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4013504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Age!$J$82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Age!$J$83:$J$107</c:f>
              <c:numCache>
                <c:formatCode>0.0%</c:formatCode>
                <c:ptCount val="25"/>
                <c:pt idx="0">
                  <c:v>0.23080473919064473</c:v>
                </c:pt>
                <c:pt idx="1">
                  <c:v>0.15828669006735605</c:v>
                </c:pt>
                <c:pt idx="2">
                  <c:v>0.11041623728836737</c:v>
                </c:pt>
                <c:pt idx="3">
                  <c:v>0.14053343751109848</c:v>
                </c:pt>
                <c:pt idx="4">
                  <c:v>0.17592813799034832</c:v>
                </c:pt>
                <c:pt idx="5">
                  <c:v>0.10119840213049268</c:v>
                </c:pt>
                <c:pt idx="6">
                  <c:v>0.18888301230102536</c:v>
                </c:pt>
                <c:pt idx="7">
                  <c:v>0.23431594860166302</c:v>
                </c:pt>
                <c:pt idx="8">
                  <c:v>0.13493309411676757</c:v>
                </c:pt>
                <c:pt idx="9">
                  <c:v>0.17086451095670763</c:v>
                </c:pt>
                <c:pt idx="10">
                  <c:v>0.24909090886728832</c:v>
                </c:pt>
                <c:pt idx="11">
                  <c:v>0</c:v>
                </c:pt>
                <c:pt idx="12">
                  <c:v>0.11814055838261586</c:v>
                </c:pt>
                <c:pt idx="13">
                  <c:v>0.1445727482678984</c:v>
                </c:pt>
                <c:pt idx="14">
                  <c:v>0.17116068145606078</c:v>
                </c:pt>
                <c:pt idx="15">
                  <c:v>0.11593413838425515</c:v>
                </c:pt>
                <c:pt idx="16">
                  <c:v>0.11939750183688465</c:v>
                </c:pt>
                <c:pt idx="17">
                  <c:v>7.4152542372881353E-2</c:v>
                </c:pt>
                <c:pt idx="18">
                  <c:v>0.15509887553315238</c:v>
                </c:pt>
                <c:pt idx="19">
                  <c:v>0.18728058331082906</c:v>
                </c:pt>
                <c:pt idx="20">
                  <c:v>7.7399380804953566E-2</c:v>
                </c:pt>
                <c:pt idx="21">
                  <c:v>0.13240418118466898</c:v>
                </c:pt>
                <c:pt idx="22">
                  <c:v>0.16290726817042606</c:v>
                </c:pt>
                <c:pt idx="23">
                  <c:v>0.1394422310756972</c:v>
                </c:pt>
                <c:pt idx="24">
                  <c:v>0.15920577617328519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285440"/>
        <c:axId val="140286976"/>
      </c:barChart>
      <c:catAx>
        <c:axId val="140285440"/>
        <c:scaling>
          <c:orientation val="maxMin"/>
        </c:scaling>
        <c:delete val="1"/>
        <c:axPos val="l"/>
        <c:majorTickMark val="out"/>
        <c:minorTickMark val="none"/>
        <c:tickLblPos val="nextTo"/>
        <c:crossAx val="140286976"/>
        <c:crosses val="autoZero"/>
        <c:auto val="1"/>
        <c:lblAlgn val="ctr"/>
        <c:lblOffset val="100"/>
        <c:noMultiLvlLbl val="0"/>
      </c:catAx>
      <c:valAx>
        <c:axId val="1402869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028544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Age!$K$82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Age!$K$83:$K$107</c:f>
              <c:numCache>
                <c:formatCode>0.0%</c:formatCode>
                <c:ptCount val="25"/>
                <c:pt idx="0">
                  <c:v>0.28927527311894141</c:v>
                </c:pt>
                <c:pt idx="1">
                  <c:v>0.2812826107579926</c:v>
                </c:pt>
                <c:pt idx="2">
                  <c:v>0.32656258699489238</c:v>
                </c:pt>
                <c:pt idx="3">
                  <c:v>0.29662250950030189</c:v>
                </c:pt>
                <c:pt idx="4">
                  <c:v>0.29800754933346074</c:v>
                </c:pt>
                <c:pt idx="5">
                  <c:v>0.2876165113182424</c:v>
                </c:pt>
                <c:pt idx="6">
                  <c:v>0.30111067510620515</c:v>
                </c:pt>
                <c:pt idx="7">
                  <c:v>0.31216931216931237</c:v>
                </c:pt>
                <c:pt idx="8">
                  <c:v>0.24953278014502503</c:v>
                </c:pt>
                <c:pt idx="9">
                  <c:v>0.26008818813468731</c:v>
                </c:pt>
                <c:pt idx="10">
                  <c:v>0.26344253250171451</c:v>
                </c:pt>
                <c:pt idx="11">
                  <c:v>0.23852196039384888</c:v>
                </c:pt>
                <c:pt idx="12">
                  <c:v>0.25429789575024064</c:v>
                </c:pt>
                <c:pt idx="13">
                  <c:v>0.25357967667436487</c:v>
                </c:pt>
                <c:pt idx="14">
                  <c:v>0.26810883686726311</c:v>
                </c:pt>
                <c:pt idx="15">
                  <c:v>0.30817953287763877</c:v>
                </c:pt>
                <c:pt idx="16">
                  <c:v>0.25569434239529759</c:v>
                </c:pt>
                <c:pt idx="17">
                  <c:v>0.36016949152542371</c:v>
                </c:pt>
                <c:pt idx="18">
                  <c:v>0.24066175520227473</c:v>
                </c:pt>
                <c:pt idx="19">
                  <c:v>0.23183904941938968</c:v>
                </c:pt>
                <c:pt idx="20">
                  <c:v>0.49911543564794342</c:v>
                </c:pt>
                <c:pt idx="21">
                  <c:v>0.20209059233449478</c:v>
                </c:pt>
                <c:pt idx="22">
                  <c:v>0.2832080200501253</c:v>
                </c:pt>
                <c:pt idx="23">
                  <c:v>0.26294820717131473</c:v>
                </c:pt>
                <c:pt idx="24">
                  <c:v>0.29314079422382672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624064"/>
        <c:axId val="145638144"/>
      </c:barChart>
      <c:catAx>
        <c:axId val="1456240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5638144"/>
        <c:crosses val="autoZero"/>
        <c:auto val="1"/>
        <c:lblAlgn val="ctr"/>
        <c:lblOffset val="100"/>
        <c:noMultiLvlLbl val="0"/>
      </c:catAx>
      <c:valAx>
        <c:axId val="14563814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62406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Age!$L$82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Age!$L$83:$L$107</c:f>
              <c:numCache>
                <c:formatCode>0.0%</c:formatCode>
                <c:ptCount val="25"/>
                <c:pt idx="0">
                  <c:v>0.23326665640867827</c:v>
                </c:pt>
                <c:pt idx="1">
                  <c:v>0.31500806375106727</c:v>
                </c:pt>
                <c:pt idx="2">
                  <c:v>0.26749348240371101</c:v>
                </c:pt>
                <c:pt idx="3">
                  <c:v>0.23365415349646626</c:v>
                </c:pt>
                <c:pt idx="4">
                  <c:v>0.25388217306130251</c:v>
                </c:pt>
                <c:pt idx="5">
                  <c:v>0.26764314247669779</c:v>
                </c:pt>
                <c:pt idx="6">
                  <c:v>0.23399245901079965</c:v>
                </c:pt>
                <c:pt idx="7">
                  <c:v>0.21919879062736219</c:v>
                </c:pt>
                <c:pt idx="8">
                  <c:v>0.32496075353218207</c:v>
                </c:pt>
                <c:pt idx="9">
                  <c:v>0.21629476215927307</c:v>
                </c:pt>
                <c:pt idx="10">
                  <c:v>0.19155582679264926</c:v>
                </c:pt>
                <c:pt idx="11">
                  <c:v>0.28631485783825644</c:v>
                </c:pt>
                <c:pt idx="12">
                  <c:v>0.25567322239031764</c:v>
                </c:pt>
                <c:pt idx="13">
                  <c:v>0.27898383371824481</c:v>
                </c:pt>
                <c:pt idx="14">
                  <c:v>0.29188626057114841</c:v>
                </c:pt>
                <c:pt idx="15">
                  <c:v>0.22515153190783457</c:v>
                </c:pt>
                <c:pt idx="16">
                  <c:v>0.21785451873622336</c:v>
                </c:pt>
                <c:pt idx="17">
                  <c:v>0.30084745762711862</c:v>
                </c:pt>
                <c:pt idx="18">
                  <c:v>0.24440997802765929</c:v>
                </c:pt>
                <c:pt idx="19">
                  <c:v>0.27054640381672518</c:v>
                </c:pt>
                <c:pt idx="20">
                  <c:v>0.12162759840778417</c:v>
                </c:pt>
                <c:pt idx="21">
                  <c:v>0.2456445993031359</c:v>
                </c:pt>
                <c:pt idx="22">
                  <c:v>0.24812030075187969</c:v>
                </c:pt>
                <c:pt idx="23">
                  <c:v>0.22310756972111553</c:v>
                </c:pt>
                <c:pt idx="24">
                  <c:v>0.24981949458483754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670912"/>
        <c:axId val="145672448"/>
      </c:barChart>
      <c:catAx>
        <c:axId val="145670912"/>
        <c:scaling>
          <c:orientation val="maxMin"/>
        </c:scaling>
        <c:delete val="1"/>
        <c:axPos val="l"/>
        <c:majorTickMark val="out"/>
        <c:minorTickMark val="none"/>
        <c:tickLblPos val="nextTo"/>
        <c:crossAx val="145672448"/>
        <c:crosses val="autoZero"/>
        <c:auto val="1"/>
        <c:lblAlgn val="ctr"/>
        <c:lblOffset val="100"/>
        <c:noMultiLvlLbl val="0"/>
      </c:catAx>
      <c:valAx>
        <c:axId val="14567244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67091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Age!$M$82</c:f>
              <c:strCache>
                <c:ptCount val="1"/>
                <c:pt idx="0">
                  <c:v> 50 to 59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Age!$M$83:$M$107</c:f>
              <c:numCache>
                <c:formatCode>0.0%</c:formatCode>
                <c:ptCount val="25"/>
                <c:pt idx="0">
                  <c:v>0.18802892752731193</c:v>
                </c:pt>
                <c:pt idx="1">
                  <c:v>0.21212408689877621</c:v>
                </c:pt>
                <c:pt idx="2">
                  <c:v>0.23744856007275095</c:v>
                </c:pt>
                <c:pt idx="3">
                  <c:v>0.26888517952906915</c:v>
                </c:pt>
                <c:pt idx="4">
                  <c:v>0.21721056906684505</c:v>
                </c:pt>
                <c:pt idx="5">
                  <c:v>0.2822902796271638</c:v>
                </c:pt>
                <c:pt idx="6">
                  <c:v>0.21945643457935951</c:v>
                </c:pt>
                <c:pt idx="7">
                  <c:v>0.17384731670445969</c:v>
                </c:pt>
                <c:pt idx="8">
                  <c:v>0.24235628317260971</c:v>
                </c:pt>
                <c:pt idx="9">
                  <c:v>0.272314270443613</c:v>
                </c:pt>
                <c:pt idx="10">
                  <c:v>0.2580991699554574</c:v>
                </c:pt>
                <c:pt idx="11">
                  <c:v>0.33477154552494748</c:v>
                </c:pt>
                <c:pt idx="12">
                  <c:v>0.29995874020079766</c:v>
                </c:pt>
                <c:pt idx="13">
                  <c:v>0.25866050808314089</c:v>
                </c:pt>
                <c:pt idx="14">
                  <c:v>0.23017526657678639</c:v>
                </c:pt>
                <c:pt idx="15">
                  <c:v>0.26314276113467094</c:v>
                </c:pt>
                <c:pt idx="16">
                  <c:v>0.26928728875826602</c:v>
                </c:pt>
                <c:pt idx="17">
                  <c:v>0.23305084745762711</c:v>
                </c:pt>
                <c:pt idx="18">
                  <c:v>0.30037482228253842</c:v>
                </c:pt>
                <c:pt idx="19">
                  <c:v>0.24320370870465385</c:v>
                </c:pt>
                <c:pt idx="20">
                  <c:v>0.23551525873507298</c:v>
                </c:pt>
                <c:pt idx="21">
                  <c:v>0.36759581881533104</c:v>
                </c:pt>
                <c:pt idx="22">
                  <c:v>0.24561403508771928</c:v>
                </c:pt>
                <c:pt idx="23">
                  <c:v>0.23505976095617531</c:v>
                </c:pt>
                <c:pt idx="24">
                  <c:v>0.24079422382671481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295616"/>
        <c:axId val="145301504"/>
      </c:barChart>
      <c:catAx>
        <c:axId val="145295616"/>
        <c:scaling>
          <c:orientation val="maxMin"/>
        </c:scaling>
        <c:delete val="1"/>
        <c:axPos val="l"/>
        <c:majorTickMark val="out"/>
        <c:minorTickMark val="none"/>
        <c:tickLblPos val="nextTo"/>
        <c:crossAx val="145301504"/>
        <c:crosses val="autoZero"/>
        <c:auto val="1"/>
        <c:lblAlgn val="ctr"/>
        <c:lblOffset val="100"/>
        <c:noMultiLvlLbl val="0"/>
      </c:catAx>
      <c:valAx>
        <c:axId val="1453015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29561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Age!$N$82</c:f>
              <c:strCache>
                <c:ptCount val="1"/>
                <c:pt idx="0">
                  <c:v>60 years old and over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Age!$N$83:$N$107</c:f>
              <c:numCache>
                <c:formatCode>0.0%</c:formatCode>
                <c:ptCount val="25"/>
                <c:pt idx="0">
                  <c:v>5.8624403754423765E-2</c:v>
                </c:pt>
                <c:pt idx="1">
                  <c:v>3.3298548524807889E-2</c:v>
                </c:pt>
                <c:pt idx="2">
                  <c:v>5.8079133240278302E-2</c:v>
                </c:pt>
                <c:pt idx="3">
                  <c:v>6.0304719963064253E-2</c:v>
                </c:pt>
                <c:pt idx="4">
                  <c:v>5.4971570548043393E-2</c:v>
                </c:pt>
                <c:pt idx="5">
                  <c:v>6.1251664447403459E-2</c:v>
                </c:pt>
                <c:pt idx="6">
                  <c:v>5.655741900261034E-2</c:v>
                </c:pt>
                <c:pt idx="7">
                  <c:v>6.0468631897203362E-2</c:v>
                </c:pt>
                <c:pt idx="8">
                  <c:v>4.821708903341556E-2</c:v>
                </c:pt>
                <c:pt idx="9">
                  <c:v>8.043826830571886E-2</c:v>
                </c:pt>
                <c:pt idx="10">
                  <c:v>3.7811561882890518E-2</c:v>
                </c:pt>
                <c:pt idx="11">
                  <c:v>0</c:v>
                </c:pt>
                <c:pt idx="12">
                  <c:v>7.1929583276028053E-2</c:v>
                </c:pt>
                <c:pt idx="13">
                  <c:v>6.4203233256351036E-2</c:v>
                </c:pt>
                <c:pt idx="14">
                  <c:v>3.8668954528741264E-2</c:v>
                </c:pt>
                <c:pt idx="15">
                  <c:v>8.7592035695600576E-2</c:v>
                </c:pt>
                <c:pt idx="16">
                  <c:v>0.13693975018368848</c:v>
                </c:pt>
                <c:pt idx="17">
                  <c:v>3.1779661016949151E-2</c:v>
                </c:pt>
                <c:pt idx="18">
                  <c:v>5.9454568954375071E-2</c:v>
                </c:pt>
                <c:pt idx="19">
                  <c:v>6.7130254748402188E-2</c:v>
                </c:pt>
                <c:pt idx="20">
                  <c:v>6.6342326404245908E-2</c:v>
                </c:pt>
                <c:pt idx="21">
                  <c:v>5.2264808362369339E-2</c:v>
                </c:pt>
                <c:pt idx="22">
                  <c:v>6.0150375939849621E-2</c:v>
                </c:pt>
                <c:pt idx="23">
                  <c:v>6.7729083665338641E-2</c:v>
                </c:pt>
                <c:pt idx="24">
                  <c:v>5.0902527075812276E-2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Age!$W$116:$W$140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350656"/>
        <c:axId val="145352192"/>
      </c:barChart>
      <c:catAx>
        <c:axId val="145350656"/>
        <c:scaling>
          <c:orientation val="maxMin"/>
        </c:scaling>
        <c:delete val="1"/>
        <c:axPos val="l"/>
        <c:majorTickMark val="out"/>
        <c:minorTickMark val="none"/>
        <c:tickLblPos val="nextTo"/>
        <c:crossAx val="145352192"/>
        <c:crosses val="autoZero"/>
        <c:auto val="1"/>
        <c:lblAlgn val="ctr"/>
        <c:lblOffset val="100"/>
        <c:noMultiLvlLbl val="0"/>
      </c:catAx>
      <c:valAx>
        <c:axId val="1453521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35065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6796451398989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Age!$J$9:$J$33</c:f>
              <c:numCache>
                <c:formatCode>0.0%</c:formatCode>
                <c:ptCount val="25"/>
                <c:pt idx="0">
                  <c:v>0.22058823529411764</c:v>
                </c:pt>
                <c:pt idx="1">
                  <c:v>0.1440677966101695</c:v>
                </c:pt>
                <c:pt idx="2">
                  <c:v>0.1036036036036036</c:v>
                </c:pt>
                <c:pt idx="3">
                  <c:v>0.13225806451612904</c:v>
                </c:pt>
                <c:pt idx="4">
                  <c:v>0.16703786191536749</c:v>
                </c:pt>
                <c:pt idx="5">
                  <c:v>0.10256410256410256</c:v>
                </c:pt>
                <c:pt idx="6">
                  <c:v>0.17965023847376788</c:v>
                </c:pt>
                <c:pt idx="7">
                  <c:v>0.22463768115942029</c:v>
                </c:pt>
                <c:pt idx="8">
                  <c:v>0.13380281690140844</c:v>
                </c:pt>
                <c:pt idx="9">
                  <c:v>0.15469613259668508</c:v>
                </c:pt>
                <c:pt idx="10">
                  <c:v>0.24043715846994534</c:v>
                </c:pt>
                <c:pt idx="11">
                  <c:v>0</c:v>
                </c:pt>
                <c:pt idx="12">
                  <c:v>0.11842105263157894</c:v>
                </c:pt>
                <c:pt idx="13">
                  <c:v>0.13617021276595745</c:v>
                </c:pt>
                <c:pt idx="14">
                  <c:v>0.15819209039548024</c:v>
                </c:pt>
                <c:pt idx="15">
                  <c:v>0.1104868913857678</c:v>
                </c:pt>
                <c:pt idx="16">
                  <c:v>0.1111111111111111</c:v>
                </c:pt>
                <c:pt idx="17">
                  <c:v>7.1428571428571425E-2</c:v>
                </c:pt>
                <c:pt idx="18">
                  <c:v>0.14634146341463414</c:v>
                </c:pt>
                <c:pt idx="19">
                  <c:v>0.17319587628865979</c:v>
                </c:pt>
                <c:pt idx="20">
                  <c:v>8.1632653061224483E-2</c:v>
                </c:pt>
                <c:pt idx="21">
                  <c:v>0.13114754098360656</c:v>
                </c:pt>
                <c:pt idx="22">
                  <c:v>0.15489749430523919</c:v>
                </c:pt>
                <c:pt idx="23">
                  <c:v>0.1366906474820144</c:v>
                </c:pt>
                <c:pt idx="24">
                  <c:v>0.15202138322753089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372672"/>
        <c:axId val="145374208"/>
      </c:barChart>
      <c:catAx>
        <c:axId val="145372672"/>
        <c:scaling>
          <c:orientation val="maxMin"/>
        </c:scaling>
        <c:delete val="1"/>
        <c:axPos val="l"/>
        <c:majorTickMark val="out"/>
        <c:minorTickMark val="none"/>
        <c:tickLblPos val="nextTo"/>
        <c:crossAx val="145374208"/>
        <c:crosses val="autoZero"/>
        <c:auto val="1"/>
        <c:lblAlgn val="ctr"/>
        <c:lblOffset val="100"/>
        <c:noMultiLvlLbl val="0"/>
      </c:catAx>
      <c:valAx>
        <c:axId val="1453742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3726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Age!$K$9:$K$33</c:f>
              <c:numCache>
                <c:formatCode>0.0%</c:formatCode>
                <c:ptCount val="25"/>
                <c:pt idx="0">
                  <c:v>0.29411764705882354</c:v>
                </c:pt>
                <c:pt idx="1">
                  <c:v>0.28813559322033899</c:v>
                </c:pt>
                <c:pt idx="2">
                  <c:v>0.33333333333333331</c:v>
                </c:pt>
                <c:pt idx="3">
                  <c:v>0.3</c:v>
                </c:pt>
                <c:pt idx="4">
                  <c:v>0.2984409799554566</c:v>
                </c:pt>
                <c:pt idx="5">
                  <c:v>0.28205128205128205</c:v>
                </c:pt>
                <c:pt idx="6">
                  <c:v>0.30524642289348169</c:v>
                </c:pt>
                <c:pt idx="7">
                  <c:v>0.3188405797101449</c:v>
                </c:pt>
                <c:pt idx="8">
                  <c:v>0.26056338028169013</c:v>
                </c:pt>
                <c:pt idx="9">
                  <c:v>0.26795580110497236</c:v>
                </c:pt>
                <c:pt idx="10">
                  <c:v>0.27868852459016391</c:v>
                </c:pt>
                <c:pt idx="11">
                  <c:v>0.22429906542056074</c:v>
                </c:pt>
                <c:pt idx="12">
                  <c:v>0.26315789473684209</c:v>
                </c:pt>
                <c:pt idx="13">
                  <c:v>0.25957446808510637</c:v>
                </c:pt>
                <c:pt idx="14">
                  <c:v>0.2768361581920904</c:v>
                </c:pt>
                <c:pt idx="15">
                  <c:v>0.31086142322097376</c:v>
                </c:pt>
                <c:pt idx="16">
                  <c:v>0.25641025641025639</c:v>
                </c:pt>
                <c:pt idx="17">
                  <c:v>0.36734693877551022</c:v>
                </c:pt>
                <c:pt idx="18">
                  <c:v>0.25609756097560976</c:v>
                </c:pt>
                <c:pt idx="19">
                  <c:v>0.24329896907216494</c:v>
                </c:pt>
                <c:pt idx="20">
                  <c:v>0.48979591836734693</c:v>
                </c:pt>
                <c:pt idx="21">
                  <c:v>0.21311475409836064</c:v>
                </c:pt>
                <c:pt idx="22">
                  <c:v>0.28929384965831434</c:v>
                </c:pt>
                <c:pt idx="23">
                  <c:v>0.27697841726618705</c:v>
                </c:pt>
                <c:pt idx="24">
                  <c:v>0.29869695957233544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411072"/>
        <c:axId val="145412864"/>
      </c:barChart>
      <c:catAx>
        <c:axId val="145411072"/>
        <c:scaling>
          <c:orientation val="maxMin"/>
        </c:scaling>
        <c:delete val="1"/>
        <c:axPos val="l"/>
        <c:majorTickMark val="out"/>
        <c:minorTickMark val="none"/>
        <c:tickLblPos val="nextTo"/>
        <c:crossAx val="145412864"/>
        <c:crosses val="autoZero"/>
        <c:auto val="1"/>
        <c:lblAlgn val="ctr"/>
        <c:lblOffset val="100"/>
        <c:noMultiLvlLbl val="0"/>
      </c:catAx>
      <c:valAx>
        <c:axId val="14541286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4110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Age!$L$9:$L$33</c:f>
              <c:numCache>
                <c:formatCode>0.0%</c:formatCode>
                <c:ptCount val="25"/>
                <c:pt idx="0">
                  <c:v>0.23529411764705882</c:v>
                </c:pt>
                <c:pt idx="1">
                  <c:v>0.31779661016949151</c:v>
                </c:pt>
                <c:pt idx="2">
                  <c:v>0.25675675675675674</c:v>
                </c:pt>
                <c:pt idx="3">
                  <c:v>0.24516129032258063</c:v>
                </c:pt>
                <c:pt idx="4">
                  <c:v>0.24944320712694878</c:v>
                </c:pt>
                <c:pt idx="5">
                  <c:v>0.26923076923076922</c:v>
                </c:pt>
                <c:pt idx="6">
                  <c:v>0.23211446740858505</c:v>
                </c:pt>
                <c:pt idx="7">
                  <c:v>0.21739130434782608</c:v>
                </c:pt>
                <c:pt idx="8">
                  <c:v>0.31690140845070425</c:v>
                </c:pt>
                <c:pt idx="9">
                  <c:v>0.23480662983425415</c:v>
                </c:pt>
                <c:pt idx="10">
                  <c:v>0.19125683060109289</c:v>
                </c:pt>
                <c:pt idx="11">
                  <c:v>0.30841121495327101</c:v>
                </c:pt>
                <c:pt idx="12">
                  <c:v>0.25</c:v>
                </c:pt>
                <c:pt idx="13">
                  <c:v>0.2723404255319149</c:v>
                </c:pt>
                <c:pt idx="14">
                  <c:v>0.29943502824858759</c:v>
                </c:pt>
                <c:pt idx="15">
                  <c:v>0.2247191011235955</c:v>
                </c:pt>
                <c:pt idx="16">
                  <c:v>0.21367521367521367</c:v>
                </c:pt>
                <c:pt idx="17">
                  <c:v>0.30612244897959184</c:v>
                </c:pt>
                <c:pt idx="18">
                  <c:v>0.24390243902439024</c:v>
                </c:pt>
                <c:pt idx="19">
                  <c:v>0.26804123711340205</c:v>
                </c:pt>
                <c:pt idx="20">
                  <c:v>0.12244897959183673</c:v>
                </c:pt>
                <c:pt idx="21">
                  <c:v>0.24590163934426229</c:v>
                </c:pt>
                <c:pt idx="22">
                  <c:v>0.24829157175398633</c:v>
                </c:pt>
                <c:pt idx="23">
                  <c:v>0.2446043165467626</c:v>
                </c:pt>
                <c:pt idx="24">
                  <c:v>0.25125292348813899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423360"/>
        <c:axId val="147079936"/>
      </c:barChart>
      <c:catAx>
        <c:axId val="145423360"/>
        <c:scaling>
          <c:orientation val="maxMin"/>
        </c:scaling>
        <c:delete val="1"/>
        <c:axPos val="l"/>
        <c:majorTickMark val="out"/>
        <c:minorTickMark val="none"/>
        <c:tickLblPos val="nextTo"/>
        <c:crossAx val="147079936"/>
        <c:crosses val="autoZero"/>
        <c:auto val="1"/>
        <c:lblAlgn val="ctr"/>
        <c:lblOffset val="100"/>
        <c:noMultiLvlLbl val="0"/>
      </c:catAx>
      <c:valAx>
        <c:axId val="14707993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42336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Age!$M$8</c:f>
              <c:strCache>
                <c:ptCount val="1"/>
                <c:pt idx="0">
                  <c:v> 50 to 59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Age!$M$9:$M$33</c:f>
              <c:numCache>
                <c:formatCode>0.0%</c:formatCode>
                <c:ptCount val="25"/>
                <c:pt idx="0">
                  <c:v>0.19117647058823528</c:v>
                </c:pt>
                <c:pt idx="1">
                  <c:v>0.20338983050847459</c:v>
                </c:pt>
                <c:pt idx="2">
                  <c:v>0.24324324324324326</c:v>
                </c:pt>
                <c:pt idx="3">
                  <c:v>0.26129032258064516</c:v>
                </c:pt>
                <c:pt idx="4">
                  <c:v>0.22271714922048999</c:v>
                </c:pt>
                <c:pt idx="5">
                  <c:v>0.28205128205128205</c:v>
                </c:pt>
                <c:pt idx="6">
                  <c:v>0.21621621621621623</c:v>
                </c:pt>
                <c:pt idx="7">
                  <c:v>0.17391304347826086</c:v>
                </c:pt>
                <c:pt idx="8">
                  <c:v>0.23239436619718309</c:v>
                </c:pt>
                <c:pt idx="9">
                  <c:v>0.25966850828729282</c:v>
                </c:pt>
                <c:pt idx="10">
                  <c:v>0.25136612021857924</c:v>
                </c:pt>
                <c:pt idx="11">
                  <c:v>0.31775700934579437</c:v>
                </c:pt>
                <c:pt idx="12">
                  <c:v>0.28947368421052633</c:v>
                </c:pt>
                <c:pt idx="13">
                  <c:v>0.25957446808510637</c:v>
                </c:pt>
                <c:pt idx="14">
                  <c:v>0.22598870056497175</c:v>
                </c:pt>
                <c:pt idx="15">
                  <c:v>0.25280898876404495</c:v>
                </c:pt>
                <c:pt idx="16">
                  <c:v>0.27350427350427353</c:v>
                </c:pt>
                <c:pt idx="17">
                  <c:v>0.22448979591836735</c:v>
                </c:pt>
                <c:pt idx="18">
                  <c:v>0.29268292682926828</c:v>
                </c:pt>
                <c:pt idx="19">
                  <c:v>0.23917525773195877</c:v>
                </c:pt>
                <c:pt idx="20">
                  <c:v>0.24489795918367346</c:v>
                </c:pt>
                <c:pt idx="21">
                  <c:v>0.36065573770491804</c:v>
                </c:pt>
                <c:pt idx="22">
                  <c:v>0.24145785876993167</c:v>
                </c:pt>
                <c:pt idx="23">
                  <c:v>0.25539568345323743</c:v>
                </c:pt>
                <c:pt idx="24">
                  <c:v>0.23955897093217507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7104512"/>
        <c:axId val="147106048"/>
      </c:barChart>
      <c:catAx>
        <c:axId val="147104512"/>
        <c:scaling>
          <c:orientation val="maxMin"/>
        </c:scaling>
        <c:delete val="1"/>
        <c:axPos val="l"/>
        <c:majorTickMark val="out"/>
        <c:minorTickMark val="none"/>
        <c:tickLblPos val="nextTo"/>
        <c:crossAx val="147106048"/>
        <c:crosses val="autoZero"/>
        <c:auto val="1"/>
        <c:lblAlgn val="ctr"/>
        <c:lblOffset val="100"/>
        <c:noMultiLvlLbl val="0"/>
      </c:catAx>
      <c:valAx>
        <c:axId val="14710604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710451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Vacancies!$H$42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Vacancies!$H$43:$H$67</c:f>
              <c:numCache>
                <c:formatCode>0%</c:formatCode>
                <c:ptCount val="25"/>
                <c:pt idx="0">
                  <c:v>-0.68622836691670352</c:v>
                </c:pt>
                <c:pt idx="1">
                  <c:v>0.67450048411231378</c:v>
                </c:pt>
                <c:pt idx="2">
                  <c:v>2.3863843257590585</c:v>
                </c:pt>
                <c:pt idx="3">
                  <c:v>2.9994761212694767</c:v>
                </c:pt>
                <c:pt idx="4">
                  <c:v>0.24510332915218699</c:v>
                </c:pt>
                <c:pt idx="5">
                  <c:v>-0.59945900957136911</c:v>
                </c:pt>
                <c:pt idx="6">
                  <c:v>-0.15072449370591665</c:v>
                </c:pt>
                <c:pt idx="7">
                  <c:v>-6.7146200440528048E-2</c:v>
                </c:pt>
                <c:pt idx="8">
                  <c:v>-0.55735418063948261</c:v>
                </c:pt>
                <c:pt idx="9">
                  <c:v>-0.41891082219646036</c:v>
                </c:pt>
                <c:pt idx="10">
                  <c:v>0</c:v>
                </c:pt>
                <c:pt idx="11">
                  <c:v>1.2703687231293816</c:v>
                </c:pt>
                <c:pt idx="12">
                  <c:v>9.5119684525154929E-2</c:v>
                </c:pt>
                <c:pt idx="13">
                  <c:v>0.16203179368809831</c:v>
                </c:pt>
                <c:pt idx="14">
                  <c:v>-0.29694494402497296</c:v>
                </c:pt>
                <c:pt idx="15">
                  <c:v>-3.1934652510261112E-2</c:v>
                </c:pt>
                <c:pt idx="16">
                  <c:v>-0.57487750894750755</c:v>
                </c:pt>
                <c:pt idx="17">
                  <c:v>1.4483769144424103</c:v>
                </c:pt>
                <c:pt idx="18">
                  <c:v>-0.3743856976790797</c:v>
                </c:pt>
                <c:pt idx="19">
                  <c:v>-0.22849233068899868</c:v>
                </c:pt>
                <c:pt idx="20">
                  <c:v>-0.24345329183789263</c:v>
                </c:pt>
                <c:pt idx="21">
                  <c:v>-0.15303181527626686</c:v>
                </c:pt>
                <c:pt idx="22">
                  <c:v>-7.483552631579001E-3</c:v>
                </c:pt>
                <c:pt idx="23">
                  <c:v>0.32136992728125724</c:v>
                </c:pt>
                <c:pt idx="24">
                  <c:v>0.14155251141552497</c:v>
                </c:pt>
              </c:numCache>
            </c:numRef>
          </c:val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Vacancies!$U$43:$U$67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5452160"/>
        <c:axId val="135453696"/>
      </c:barChart>
      <c:catAx>
        <c:axId val="135452160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5453696"/>
        <c:crosses val="autoZero"/>
        <c:auto val="1"/>
        <c:lblAlgn val="ctr"/>
        <c:lblOffset val="100"/>
        <c:noMultiLvlLbl val="0"/>
      </c:catAx>
      <c:valAx>
        <c:axId val="1354536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54521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5000111270380478"/>
          <c:y val="8.0181714934696183E-2"/>
          <c:w val="0.7066475543424902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Age!$N$8</c:f>
              <c:strCache>
                <c:ptCount val="1"/>
                <c:pt idx="0">
                  <c:v>60 years old and over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Age!$N$9:$N$33</c:f>
              <c:numCache>
                <c:formatCode>0.0%</c:formatCode>
                <c:ptCount val="25"/>
                <c:pt idx="0">
                  <c:v>5.8823529411764705E-2</c:v>
                </c:pt>
                <c:pt idx="1">
                  <c:v>4.6610169491525424E-2</c:v>
                </c:pt>
                <c:pt idx="2">
                  <c:v>6.3063063063063057E-2</c:v>
                </c:pt>
                <c:pt idx="3">
                  <c:v>6.1290322580645158E-2</c:v>
                </c:pt>
                <c:pt idx="4">
                  <c:v>6.2360801781737196E-2</c:v>
                </c:pt>
                <c:pt idx="5">
                  <c:v>6.4102564102564097E-2</c:v>
                </c:pt>
                <c:pt idx="6">
                  <c:v>6.6772655007949128E-2</c:v>
                </c:pt>
                <c:pt idx="7">
                  <c:v>6.5217391304347824E-2</c:v>
                </c:pt>
                <c:pt idx="8">
                  <c:v>5.6338028169014086E-2</c:v>
                </c:pt>
                <c:pt idx="9">
                  <c:v>8.2872928176795577E-2</c:v>
                </c:pt>
                <c:pt idx="10">
                  <c:v>3.825136612021858E-2</c:v>
                </c:pt>
                <c:pt idx="11">
                  <c:v>0</c:v>
                </c:pt>
                <c:pt idx="12">
                  <c:v>7.8947368421052627E-2</c:v>
                </c:pt>
                <c:pt idx="13">
                  <c:v>7.2340425531914887E-2</c:v>
                </c:pt>
                <c:pt idx="14">
                  <c:v>3.954802259887006E-2</c:v>
                </c:pt>
                <c:pt idx="15">
                  <c:v>0.10112359550561797</c:v>
                </c:pt>
                <c:pt idx="16">
                  <c:v>0.14529914529914531</c:v>
                </c:pt>
                <c:pt idx="17">
                  <c:v>3.0612244897959183E-2</c:v>
                </c:pt>
                <c:pt idx="18">
                  <c:v>6.097560975609756E-2</c:v>
                </c:pt>
                <c:pt idx="19">
                  <c:v>7.628865979381444E-2</c:v>
                </c:pt>
                <c:pt idx="20">
                  <c:v>6.1224489795918366E-2</c:v>
                </c:pt>
                <c:pt idx="21">
                  <c:v>4.9180327868852458E-2</c:v>
                </c:pt>
                <c:pt idx="22">
                  <c:v>6.6059225512528477E-2</c:v>
                </c:pt>
                <c:pt idx="23">
                  <c:v>8.6330935251798566E-2</c:v>
                </c:pt>
                <c:pt idx="24">
                  <c:v>5.8135649849649182E-2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Age!$W$116:$W$140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5955072"/>
        <c:axId val="145965056"/>
      </c:barChart>
      <c:catAx>
        <c:axId val="145955072"/>
        <c:scaling>
          <c:orientation val="maxMin"/>
        </c:scaling>
        <c:delete val="1"/>
        <c:axPos val="l"/>
        <c:majorTickMark val="out"/>
        <c:minorTickMark val="none"/>
        <c:tickLblPos val="nextTo"/>
        <c:crossAx val="145965056"/>
        <c:crosses val="autoZero"/>
        <c:auto val="1"/>
        <c:lblAlgn val="ctr"/>
        <c:lblOffset val="100"/>
        <c:noMultiLvlLbl val="0"/>
      </c:catAx>
      <c:valAx>
        <c:axId val="1459650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59550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TimeInService!$K$9:$K$33</c:f>
              <c:numCache>
                <c:formatCode>0.0%</c:formatCode>
                <c:ptCount val="25"/>
                <c:pt idx="0">
                  <c:v>0.39705882352941174</c:v>
                </c:pt>
                <c:pt idx="1">
                  <c:v>0.3771186440677966</c:v>
                </c:pt>
                <c:pt idx="2">
                  <c:v>0.66216216216216217</c:v>
                </c:pt>
                <c:pt idx="3">
                  <c:v>0.13548387096774195</c:v>
                </c:pt>
                <c:pt idx="4">
                  <c:v>0.25389755011135856</c:v>
                </c:pt>
                <c:pt idx="5">
                  <c:v>0.21794871794871795</c:v>
                </c:pt>
                <c:pt idx="6">
                  <c:v>0.2861685214626391</c:v>
                </c:pt>
                <c:pt idx="7">
                  <c:v>0.47826086956521741</c:v>
                </c:pt>
                <c:pt idx="8">
                  <c:v>0.26760563380281688</c:v>
                </c:pt>
                <c:pt idx="9">
                  <c:v>0.19060773480662985</c:v>
                </c:pt>
                <c:pt idx="10">
                  <c:v>0.27322404371584702</c:v>
                </c:pt>
                <c:pt idx="11">
                  <c:v>0.32710280373831774</c:v>
                </c:pt>
                <c:pt idx="12">
                  <c:v>0.23684210526315788</c:v>
                </c:pt>
                <c:pt idx="13">
                  <c:v>0.36595744680851061</c:v>
                </c:pt>
                <c:pt idx="14">
                  <c:v>0.32203389830508472</c:v>
                </c:pt>
                <c:pt idx="15">
                  <c:v>0.26217228464419473</c:v>
                </c:pt>
                <c:pt idx="16">
                  <c:v>0.46153846153846156</c:v>
                </c:pt>
                <c:pt idx="17">
                  <c:v>0.18367346938775511</c:v>
                </c:pt>
                <c:pt idx="18">
                  <c:v>0.46341463414634149</c:v>
                </c:pt>
                <c:pt idx="19">
                  <c:v>0.26804123711340205</c:v>
                </c:pt>
                <c:pt idx="20">
                  <c:v>0.51020408163265307</c:v>
                </c:pt>
                <c:pt idx="21">
                  <c:v>0.49180327868852458</c:v>
                </c:pt>
                <c:pt idx="22">
                  <c:v>0.29840546697038722</c:v>
                </c:pt>
                <c:pt idx="23">
                  <c:v>0.29136690647482016</c:v>
                </c:pt>
                <c:pt idx="24">
                  <c:v>0.28767123287671231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TimeInService!$U$42:$U$66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079488"/>
        <c:axId val="142081024"/>
      </c:barChart>
      <c:catAx>
        <c:axId val="142079488"/>
        <c:scaling>
          <c:orientation val="maxMin"/>
        </c:scaling>
        <c:delete val="1"/>
        <c:axPos val="l"/>
        <c:majorTickMark val="out"/>
        <c:minorTickMark val="none"/>
        <c:tickLblPos val="nextTo"/>
        <c:crossAx val="142081024"/>
        <c:crosses val="autoZero"/>
        <c:auto val="1"/>
        <c:lblAlgn val="ctr"/>
        <c:lblOffset val="100"/>
        <c:noMultiLvlLbl val="0"/>
      </c:catAx>
      <c:valAx>
        <c:axId val="1420810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207948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TimeInService!$L$9:$L$33</c:f>
              <c:numCache>
                <c:formatCode>0.0%</c:formatCode>
                <c:ptCount val="25"/>
                <c:pt idx="0">
                  <c:v>0.23529411764705882</c:v>
                </c:pt>
                <c:pt idx="1">
                  <c:v>0.18220338983050846</c:v>
                </c:pt>
                <c:pt idx="2">
                  <c:v>0.1981981981981982</c:v>
                </c:pt>
                <c:pt idx="3">
                  <c:v>0.27741935483870966</c:v>
                </c:pt>
                <c:pt idx="4">
                  <c:v>0.19376391982182628</c:v>
                </c:pt>
                <c:pt idx="5">
                  <c:v>0.33333333333333331</c:v>
                </c:pt>
                <c:pt idx="6">
                  <c:v>0.1987281399046105</c:v>
                </c:pt>
                <c:pt idx="7">
                  <c:v>0.18840579710144928</c:v>
                </c:pt>
                <c:pt idx="8">
                  <c:v>0.1619718309859155</c:v>
                </c:pt>
                <c:pt idx="9">
                  <c:v>0.23756906077348067</c:v>
                </c:pt>
                <c:pt idx="10">
                  <c:v>0.18579234972677597</c:v>
                </c:pt>
                <c:pt idx="11">
                  <c:v>0.12149532710280374</c:v>
                </c:pt>
                <c:pt idx="12">
                  <c:v>0.22368421052631579</c:v>
                </c:pt>
                <c:pt idx="13">
                  <c:v>0.1574468085106383</c:v>
                </c:pt>
                <c:pt idx="14">
                  <c:v>0.20903954802259886</c:v>
                </c:pt>
                <c:pt idx="15">
                  <c:v>0.20037453183520598</c:v>
                </c:pt>
                <c:pt idx="16">
                  <c:v>0.18803418803418803</c:v>
                </c:pt>
                <c:pt idx="17">
                  <c:v>0.27551020408163263</c:v>
                </c:pt>
                <c:pt idx="18">
                  <c:v>0</c:v>
                </c:pt>
                <c:pt idx="19">
                  <c:v>0.21443298969072164</c:v>
                </c:pt>
                <c:pt idx="20">
                  <c:v>0.24489795918367346</c:v>
                </c:pt>
                <c:pt idx="21">
                  <c:v>0.24590163934426229</c:v>
                </c:pt>
                <c:pt idx="22">
                  <c:v>0.2072892938496583</c:v>
                </c:pt>
                <c:pt idx="23">
                  <c:v>0.21942446043165467</c:v>
                </c:pt>
                <c:pt idx="24">
                  <c:v>0.21583695289007684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TimeInService!$V$42:$V$66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009088"/>
        <c:axId val="142082816"/>
      </c:barChart>
      <c:catAx>
        <c:axId val="146009088"/>
        <c:scaling>
          <c:orientation val="maxMin"/>
        </c:scaling>
        <c:delete val="1"/>
        <c:axPos val="l"/>
        <c:majorTickMark val="out"/>
        <c:minorTickMark val="none"/>
        <c:tickLblPos val="nextTo"/>
        <c:crossAx val="142082816"/>
        <c:crosses val="autoZero"/>
        <c:auto val="1"/>
        <c:lblAlgn val="ctr"/>
        <c:lblOffset val="100"/>
        <c:noMultiLvlLbl val="0"/>
      </c:catAx>
      <c:valAx>
        <c:axId val="14208281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00908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TimeInService!$M$9:$M$33</c:f>
              <c:numCache>
                <c:formatCode>0.0%</c:formatCode>
                <c:ptCount val="25"/>
                <c:pt idx="0">
                  <c:v>0.14705882352941177</c:v>
                </c:pt>
                <c:pt idx="1">
                  <c:v>0.17796610169491525</c:v>
                </c:pt>
                <c:pt idx="2">
                  <c:v>0</c:v>
                </c:pt>
                <c:pt idx="3">
                  <c:v>0.20967741935483872</c:v>
                </c:pt>
                <c:pt idx="4">
                  <c:v>0.21826280623608019</c:v>
                </c:pt>
                <c:pt idx="5">
                  <c:v>0.16666666666666666</c:v>
                </c:pt>
                <c:pt idx="6">
                  <c:v>0.22575516693163752</c:v>
                </c:pt>
                <c:pt idx="7">
                  <c:v>0.18840579710144928</c:v>
                </c:pt>
                <c:pt idx="8">
                  <c:v>0.21830985915492956</c:v>
                </c:pt>
                <c:pt idx="9">
                  <c:v>0.143646408839779</c:v>
                </c:pt>
                <c:pt idx="10">
                  <c:v>0.23497267759562843</c:v>
                </c:pt>
                <c:pt idx="11">
                  <c:v>0.21495327102803738</c:v>
                </c:pt>
                <c:pt idx="12">
                  <c:v>0.15789473684210525</c:v>
                </c:pt>
                <c:pt idx="13">
                  <c:v>0.17446808510638298</c:v>
                </c:pt>
                <c:pt idx="14">
                  <c:v>0.14689265536723164</c:v>
                </c:pt>
                <c:pt idx="15">
                  <c:v>0.21348314606741572</c:v>
                </c:pt>
                <c:pt idx="16">
                  <c:v>0.17948717948717949</c:v>
                </c:pt>
                <c:pt idx="17">
                  <c:v>0.30612244897959184</c:v>
                </c:pt>
                <c:pt idx="18">
                  <c:v>0.18292682926829268</c:v>
                </c:pt>
                <c:pt idx="19">
                  <c:v>0.22474226804123712</c:v>
                </c:pt>
                <c:pt idx="20">
                  <c:v>0.14285714285714285</c:v>
                </c:pt>
                <c:pt idx="21">
                  <c:v>0.11475409836065574</c:v>
                </c:pt>
                <c:pt idx="22">
                  <c:v>0.19362186788154898</c:v>
                </c:pt>
                <c:pt idx="23">
                  <c:v>0.19424460431654678</c:v>
                </c:pt>
                <c:pt idx="24">
                  <c:v>0.19879719345138658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TimeInService!$W$42:$W$66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115584"/>
        <c:axId val="142117120"/>
      </c:barChart>
      <c:catAx>
        <c:axId val="142115584"/>
        <c:scaling>
          <c:orientation val="maxMin"/>
        </c:scaling>
        <c:delete val="1"/>
        <c:axPos val="l"/>
        <c:majorTickMark val="out"/>
        <c:minorTickMark val="none"/>
        <c:tickLblPos val="nextTo"/>
        <c:crossAx val="142117120"/>
        <c:crosses val="autoZero"/>
        <c:auto val="1"/>
        <c:lblAlgn val="ctr"/>
        <c:lblOffset val="100"/>
        <c:noMultiLvlLbl val="0"/>
      </c:catAx>
      <c:valAx>
        <c:axId val="1421171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211558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TimeInService!$N$9:$N$33</c:f>
              <c:numCache>
                <c:formatCode>0.0%</c:formatCode>
                <c:ptCount val="25"/>
                <c:pt idx="0">
                  <c:v>0.19117647058823528</c:v>
                </c:pt>
                <c:pt idx="1">
                  <c:v>0.22033898305084745</c:v>
                </c:pt>
                <c:pt idx="2">
                  <c:v>8.1081081081081086E-2</c:v>
                </c:pt>
                <c:pt idx="3">
                  <c:v>0.22903225806451613</c:v>
                </c:pt>
                <c:pt idx="4">
                  <c:v>0.24498886414253898</c:v>
                </c:pt>
                <c:pt idx="5">
                  <c:v>0.23076923076923078</c:v>
                </c:pt>
                <c:pt idx="6">
                  <c:v>0.20349761526232116</c:v>
                </c:pt>
                <c:pt idx="7">
                  <c:v>0.14492753623188406</c:v>
                </c:pt>
                <c:pt idx="8">
                  <c:v>0.26056338028169013</c:v>
                </c:pt>
                <c:pt idx="9">
                  <c:v>0.287292817679558</c:v>
                </c:pt>
                <c:pt idx="10">
                  <c:v>0.20765027322404372</c:v>
                </c:pt>
                <c:pt idx="11">
                  <c:v>0.22429906542056074</c:v>
                </c:pt>
                <c:pt idx="12">
                  <c:v>0.28947368421052633</c:v>
                </c:pt>
                <c:pt idx="13">
                  <c:v>0.20425531914893616</c:v>
                </c:pt>
                <c:pt idx="14">
                  <c:v>0.31073446327683618</c:v>
                </c:pt>
                <c:pt idx="15">
                  <c:v>0.24157303370786518</c:v>
                </c:pt>
                <c:pt idx="16">
                  <c:v>0.1111111111111111</c:v>
                </c:pt>
                <c:pt idx="17">
                  <c:v>0.18367346938775511</c:v>
                </c:pt>
                <c:pt idx="18">
                  <c:v>0.18292682926829268</c:v>
                </c:pt>
                <c:pt idx="19">
                  <c:v>0.22268041237113403</c:v>
                </c:pt>
                <c:pt idx="20">
                  <c:v>0</c:v>
                </c:pt>
                <c:pt idx="21">
                  <c:v>0.14754098360655737</c:v>
                </c:pt>
                <c:pt idx="22">
                  <c:v>0.22095671981776766</c:v>
                </c:pt>
                <c:pt idx="23">
                  <c:v>0.19424460431654678</c:v>
                </c:pt>
                <c:pt idx="24">
                  <c:v>0.21015703307718009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TimeInService!$X$42:$X$66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137600"/>
        <c:axId val="146014208"/>
      </c:barChart>
      <c:catAx>
        <c:axId val="142137600"/>
        <c:scaling>
          <c:orientation val="maxMin"/>
        </c:scaling>
        <c:delete val="1"/>
        <c:axPos val="l"/>
        <c:majorTickMark val="out"/>
        <c:minorTickMark val="none"/>
        <c:tickLblPos val="nextTo"/>
        <c:crossAx val="146014208"/>
        <c:crosses val="autoZero"/>
        <c:auto val="1"/>
        <c:lblAlgn val="ctr"/>
        <c:lblOffset val="100"/>
        <c:noMultiLvlLbl val="0"/>
      </c:catAx>
      <c:valAx>
        <c:axId val="1460142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213760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TimeInService!$O$9:$O$33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0.11612903225806452</c:v>
                </c:pt>
                <c:pt idx="4">
                  <c:v>6.9042316258351888E-2</c:v>
                </c:pt>
                <c:pt idx="5">
                  <c:v>0</c:v>
                </c:pt>
                <c:pt idx="6">
                  <c:v>6.9952305246422888E-2</c:v>
                </c:pt>
                <c:pt idx="7">
                  <c:v>0</c:v>
                </c:pt>
                <c:pt idx="8">
                  <c:v>0</c:v>
                </c:pt>
                <c:pt idx="9">
                  <c:v>0.11602209944751381</c:v>
                </c:pt>
                <c:pt idx="10">
                  <c:v>7.1038251366120214E-2</c:v>
                </c:pt>
                <c:pt idx="11">
                  <c:v>8.4112149532710276E-2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0</c:v>
                </c:pt>
                <c:pt idx="15">
                  <c:v>6.1797752808988762E-2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5.1546391752577317E-2</c:v>
                </c:pt>
                <c:pt idx="20">
                  <c:v>6.1224489795918366E-2</c:v>
                </c:pt>
                <c:pt idx="21">
                  <c:v>0</c:v>
                </c:pt>
                <c:pt idx="22">
                  <c:v>6.1503416856492028E-2</c:v>
                </c:pt>
                <c:pt idx="23">
                  <c:v>7.9136690647482008E-2</c:v>
                </c:pt>
                <c:pt idx="24">
                  <c:v>6.5486134313397934E-2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TimeInService!$Y$42:$Y$66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046976"/>
        <c:axId val="146048512"/>
      </c:barChart>
      <c:catAx>
        <c:axId val="146046976"/>
        <c:scaling>
          <c:orientation val="maxMin"/>
        </c:scaling>
        <c:delete val="1"/>
        <c:axPos val="l"/>
        <c:majorTickMark val="out"/>
        <c:minorTickMark val="none"/>
        <c:tickLblPos val="nextTo"/>
        <c:crossAx val="146048512"/>
        <c:crosses val="autoZero"/>
        <c:auto val="1"/>
        <c:lblAlgn val="ctr"/>
        <c:lblOffset val="100"/>
        <c:noMultiLvlLbl val="0"/>
      </c:catAx>
      <c:valAx>
        <c:axId val="14604851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04697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TimeInService!$P$9:$P$33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3.2258064516129031E-2</c:v>
                </c:pt>
                <c:pt idx="4">
                  <c:v>2.0044543429844099E-2</c:v>
                </c:pt>
                <c:pt idx="5">
                  <c:v>0</c:v>
                </c:pt>
                <c:pt idx="6">
                  <c:v>1.5898251192368838E-2</c:v>
                </c:pt>
                <c:pt idx="7">
                  <c:v>0</c:v>
                </c:pt>
                <c:pt idx="8">
                  <c:v>0</c:v>
                </c:pt>
                <c:pt idx="9">
                  <c:v>2.4861878453038673E-2</c:v>
                </c:pt>
                <c:pt idx="10">
                  <c:v>2.7322404371584699E-2</c:v>
                </c:pt>
                <c:pt idx="11">
                  <c:v>2.8037383177570093E-2</c:v>
                </c:pt>
                <c:pt idx="12">
                  <c:v>3.9473684210526314E-2</c:v>
                </c:pt>
                <c:pt idx="13">
                  <c:v>0</c:v>
                </c:pt>
                <c:pt idx="14">
                  <c:v>0</c:v>
                </c:pt>
                <c:pt idx="15">
                  <c:v>2.0599250936329586E-2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1.8556701030927835E-2</c:v>
                </c:pt>
                <c:pt idx="20">
                  <c:v>0</c:v>
                </c:pt>
                <c:pt idx="21">
                  <c:v>0</c:v>
                </c:pt>
                <c:pt idx="22">
                  <c:v>1.8223234624145785E-2</c:v>
                </c:pt>
                <c:pt idx="23">
                  <c:v>2.1582733812949641E-2</c:v>
                </c:pt>
                <c:pt idx="24">
                  <c:v>2.2051453391246242E-2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TimeInService!$Z$42:$Z$66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490880"/>
        <c:axId val="146492416"/>
      </c:barChart>
      <c:catAx>
        <c:axId val="146490880"/>
        <c:scaling>
          <c:orientation val="maxMin"/>
        </c:scaling>
        <c:delete val="1"/>
        <c:axPos val="l"/>
        <c:majorTickMark val="out"/>
        <c:minorTickMark val="none"/>
        <c:tickLblPos val="nextTo"/>
        <c:crossAx val="146492416"/>
        <c:crosses val="autoZero"/>
        <c:auto val="1"/>
        <c:lblAlgn val="ctr"/>
        <c:lblOffset val="100"/>
        <c:noMultiLvlLbl val="0"/>
      </c:catAx>
      <c:valAx>
        <c:axId val="14649241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49088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TimeInService!$K$83:$K$107</c:f>
              <c:numCache>
                <c:formatCode>0.0%</c:formatCode>
                <c:ptCount val="25"/>
                <c:pt idx="0">
                  <c:v>0.40929373749807668</c:v>
                </c:pt>
                <c:pt idx="1">
                  <c:v>0.40024665591499858</c:v>
                </c:pt>
                <c:pt idx="2">
                  <c:v>0.66133456147736747</c:v>
                </c:pt>
                <c:pt idx="3">
                  <c:v>0.14060446780551908</c:v>
                </c:pt>
                <c:pt idx="4">
                  <c:v>0.26666348129389844</c:v>
                </c:pt>
                <c:pt idx="5">
                  <c:v>0.22636484687083891</c:v>
                </c:pt>
                <c:pt idx="6">
                  <c:v>0.29481514339822223</c:v>
                </c:pt>
                <c:pt idx="7">
                  <c:v>0.4973544973544976</c:v>
                </c:pt>
                <c:pt idx="8">
                  <c:v>0.25685878747103236</c:v>
                </c:pt>
                <c:pt idx="9">
                  <c:v>0.21716328166755747</c:v>
                </c:pt>
                <c:pt idx="10">
                  <c:v>0.26266983886155204</c:v>
                </c:pt>
                <c:pt idx="11">
                  <c:v>0.37128000885053658</c:v>
                </c:pt>
                <c:pt idx="12">
                  <c:v>0.24480814193370923</c:v>
                </c:pt>
                <c:pt idx="13">
                  <c:v>0.38152424942263274</c:v>
                </c:pt>
                <c:pt idx="14">
                  <c:v>0.33276136781468313</c:v>
                </c:pt>
                <c:pt idx="15">
                  <c:v>0.2768659160608935</c:v>
                </c:pt>
                <c:pt idx="16">
                  <c:v>0.48502939015429836</c:v>
                </c:pt>
                <c:pt idx="17">
                  <c:v>0.19067796610169491</c:v>
                </c:pt>
                <c:pt idx="18">
                  <c:v>0.4822282538451596</c:v>
                </c:pt>
                <c:pt idx="19">
                  <c:v>0.27385453236114859</c:v>
                </c:pt>
                <c:pt idx="20">
                  <c:v>0.51901813356921711</c:v>
                </c:pt>
                <c:pt idx="21">
                  <c:v>0.50871080139372826</c:v>
                </c:pt>
                <c:pt idx="22">
                  <c:v>0.31077694235588971</c:v>
                </c:pt>
                <c:pt idx="23">
                  <c:v>0.30278884462151395</c:v>
                </c:pt>
                <c:pt idx="24">
                  <c:v>0.29711191335740073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521088"/>
        <c:axId val="146526976"/>
      </c:barChart>
      <c:catAx>
        <c:axId val="146521088"/>
        <c:scaling>
          <c:orientation val="maxMin"/>
        </c:scaling>
        <c:delete val="1"/>
        <c:axPos val="l"/>
        <c:majorTickMark val="out"/>
        <c:minorTickMark val="none"/>
        <c:tickLblPos val="nextTo"/>
        <c:crossAx val="146526976"/>
        <c:crosses val="autoZero"/>
        <c:auto val="1"/>
        <c:lblAlgn val="ctr"/>
        <c:lblOffset val="100"/>
        <c:noMultiLvlLbl val="0"/>
      </c:catAx>
      <c:valAx>
        <c:axId val="1465269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52108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TimeInService!$L$83:$L$107</c:f>
              <c:numCache>
                <c:formatCode>0.0%</c:formatCode>
                <c:ptCount val="25"/>
                <c:pt idx="0">
                  <c:v>0.24619172180335439</c:v>
                </c:pt>
                <c:pt idx="1">
                  <c:v>0.18878664263352624</c:v>
                </c:pt>
                <c:pt idx="2">
                  <c:v>0.20202253051719776</c:v>
                </c:pt>
                <c:pt idx="3">
                  <c:v>0.27897148133679012</c:v>
                </c:pt>
                <c:pt idx="4">
                  <c:v>0.19523149696593245</c:v>
                </c:pt>
                <c:pt idx="5">
                  <c:v>0.34087882822902799</c:v>
                </c:pt>
                <c:pt idx="6">
                  <c:v>0.20319724293245525</c:v>
                </c:pt>
                <c:pt idx="7">
                  <c:v>0.18745275888133045</c:v>
                </c:pt>
                <c:pt idx="8">
                  <c:v>0.16707782013904462</c:v>
                </c:pt>
                <c:pt idx="9">
                  <c:v>0.23246258685195084</c:v>
                </c:pt>
                <c:pt idx="10">
                  <c:v>0.19140116507318977</c:v>
                </c:pt>
                <c:pt idx="11">
                  <c:v>0.13939595087952206</c:v>
                </c:pt>
                <c:pt idx="12">
                  <c:v>0.22844175491679269</c:v>
                </c:pt>
                <c:pt idx="13">
                  <c:v>0.15612009237875288</c:v>
                </c:pt>
                <c:pt idx="14">
                  <c:v>0.21264860889814929</c:v>
                </c:pt>
                <c:pt idx="15">
                  <c:v>0.19988430405914107</c:v>
                </c:pt>
                <c:pt idx="16">
                  <c:v>0.18469875091844232</c:v>
                </c:pt>
                <c:pt idx="17">
                  <c:v>0.28601694915254233</c:v>
                </c:pt>
                <c:pt idx="18">
                  <c:v>0</c:v>
                </c:pt>
                <c:pt idx="19">
                  <c:v>0.22373751012692411</c:v>
                </c:pt>
                <c:pt idx="20">
                  <c:v>0.23197700132684654</c:v>
                </c:pt>
                <c:pt idx="21">
                  <c:v>0.26132404181184671</c:v>
                </c:pt>
                <c:pt idx="22">
                  <c:v>0.21052631578947367</c:v>
                </c:pt>
                <c:pt idx="23">
                  <c:v>0.21912350597609562</c:v>
                </c:pt>
                <c:pt idx="24">
                  <c:v>0.21841155234657039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150144"/>
        <c:axId val="146151680"/>
      </c:barChart>
      <c:catAx>
        <c:axId val="146150144"/>
        <c:scaling>
          <c:orientation val="maxMin"/>
        </c:scaling>
        <c:delete val="1"/>
        <c:axPos val="l"/>
        <c:majorTickMark val="out"/>
        <c:minorTickMark val="none"/>
        <c:tickLblPos val="nextTo"/>
        <c:crossAx val="146151680"/>
        <c:crosses val="autoZero"/>
        <c:auto val="1"/>
        <c:lblAlgn val="ctr"/>
        <c:lblOffset val="100"/>
        <c:noMultiLvlLbl val="0"/>
      </c:catAx>
      <c:valAx>
        <c:axId val="14615168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15014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TimeInService!$M$83:$M$107</c:f>
              <c:numCache>
                <c:formatCode>0.0%</c:formatCode>
                <c:ptCount val="25"/>
                <c:pt idx="0">
                  <c:v>0.12909678412063397</c:v>
                </c:pt>
                <c:pt idx="1">
                  <c:v>0.16492742624039466</c:v>
                </c:pt>
                <c:pt idx="2">
                  <c:v>0</c:v>
                </c:pt>
                <c:pt idx="3">
                  <c:v>0.20829633838832262</c:v>
                </c:pt>
                <c:pt idx="4">
                  <c:v>0.2179272779397009</c:v>
                </c:pt>
                <c:pt idx="5">
                  <c:v>0.15046604527296939</c:v>
                </c:pt>
                <c:pt idx="6">
                  <c:v>0.22556429461041066</c:v>
                </c:pt>
                <c:pt idx="7">
                  <c:v>0.17309145880574464</c:v>
                </c:pt>
                <c:pt idx="8">
                  <c:v>0.21357554010615235</c:v>
                </c:pt>
                <c:pt idx="9">
                  <c:v>0.13251603420630678</c:v>
                </c:pt>
                <c:pt idx="10">
                  <c:v>0.23892751229668291</c:v>
                </c:pt>
                <c:pt idx="11">
                  <c:v>0.19537559464542537</c:v>
                </c:pt>
                <c:pt idx="12">
                  <c:v>0.15376151836061061</c:v>
                </c:pt>
                <c:pt idx="13">
                  <c:v>0.16489607390300232</c:v>
                </c:pt>
                <c:pt idx="14">
                  <c:v>0.1421130040446133</c:v>
                </c:pt>
                <c:pt idx="15">
                  <c:v>0.20870292940420843</c:v>
                </c:pt>
                <c:pt idx="16">
                  <c:v>0.16734019103600292</c:v>
                </c:pt>
                <c:pt idx="17">
                  <c:v>0.2913135593220339</c:v>
                </c:pt>
                <c:pt idx="18">
                  <c:v>0.16815303089052602</c:v>
                </c:pt>
                <c:pt idx="19">
                  <c:v>0.21759384283013772</c:v>
                </c:pt>
                <c:pt idx="20">
                  <c:v>0.14374170720919946</c:v>
                </c:pt>
                <c:pt idx="21">
                  <c:v>9.9303135888501745E-2</c:v>
                </c:pt>
                <c:pt idx="22">
                  <c:v>0.18796992481203006</c:v>
                </c:pt>
                <c:pt idx="23">
                  <c:v>0.19123505976095617</c:v>
                </c:pt>
                <c:pt idx="24">
                  <c:v>0.19458483754512634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TimeInService!$W$116:$W$140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180352"/>
        <c:axId val="146182144"/>
      </c:barChart>
      <c:catAx>
        <c:axId val="146180352"/>
        <c:scaling>
          <c:orientation val="maxMin"/>
        </c:scaling>
        <c:delete val="1"/>
        <c:axPos val="l"/>
        <c:majorTickMark val="out"/>
        <c:minorTickMark val="none"/>
        <c:tickLblPos val="nextTo"/>
        <c:crossAx val="146182144"/>
        <c:crosses val="autoZero"/>
        <c:auto val="1"/>
        <c:lblAlgn val="ctr"/>
        <c:lblOffset val="100"/>
        <c:noMultiLvlLbl val="0"/>
      </c:catAx>
      <c:valAx>
        <c:axId val="14618214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18035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Turnover!$E$10:$E$31</c:f>
              <c:numCache>
                <c:formatCode>0</c:formatCode>
                <c:ptCount val="22"/>
                <c:pt idx="0">
                  <c:v>21</c:v>
                </c:pt>
                <c:pt idx="1">
                  <c:v>46</c:v>
                </c:pt>
                <c:pt idx="2">
                  <c:v>46</c:v>
                </c:pt>
                <c:pt idx="3">
                  <c:v>27</c:v>
                </c:pt>
                <c:pt idx="4">
                  <c:v>60</c:v>
                </c:pt>
                <c:pt idx="5">
                  <c:v>8</c:v>
                </c:pt>
                <c:pt idx="6">
                  <c:v>108</c:v>
                </c:pt>
                <c:pt idx="7">
                  <c:v>37</c:v>
                </c:pt>
                <c:pt idx="8">
                  <c:v>29</c:v>
                </c:pt>
                <c:pt idx="9">
                  <c:v>41</c:v>
                </c:pt>
                <c:pt idx="10">
                  <c:v>13</c:v>
                </c:pt>
                <c:pt idx="11">
                  <c:v>25</c:v>
                </c:pt>
                <c:pt idx="12">
                  <c:v>19</c:v>
                </c:pt>
                <c:pt idx="13">
                  <c:v>39</c:v>
                </c:pt>
                <c:pt idx="14">
                  <c:v>28</c:v>
                </c:pt>
                <c:pt idx="15">
                  <c:v>92</c:v>
                </c:pt>
                <c:pt idx="16">
                  <c:v>39</c:v>
                </c:pt>
                <c:pt idx="17">
                  <c:v>6</c:v>
                </c:pt>
                <c:pt idx="18">
                  <c:v>23</c:v>
                </c:pt>
                <c:pt idx="19">
                  <c:v>72</c:v>
                </c:pt>
                <c:pt idx="20">
                  <c:v>26</c:v>
                </c:pt>
                <c:pt idx="21">
                  <c:v>16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Turnover!$F$10:$F$31</c:f>
              <c:numCache>
                <c:formatCode>#,##0</c:formatCode>
                <c:ptCount val="22"/>
                <c:pt idx="0">
                  <c:v>11</c:v>
                </c:pt>
                <c:pt idx="1">
                  <c:v>34</c:v>
                </c:pt>
                <c:pt idx="2">
                  <c:v>43</c:v>
                </c:pt>
                <c:pt idx="3">
                  <c:v>41</c:v>
                </c:pt>
                <c:pt idx="4">
                  <c:v>52</c:v>
                </c:pt>
                <c:pt idx="5">
                  <c:v>12</c:v>
                </c:pt>
                <c:pt idx="6">
                  <c:v>67</c:v>
                </c:pt>
                <c:pt idx="7">
                  <c:v>32</c:v>
                </c:pt>
                <c:pt idx="8">
                  <c:v>21</c:v>
                </c:pt>
                <c:pt idx="9">
                  <c:v>35</c:v>
                </c:pt>
                <c:pt idx="10">
                  <c:v>15</c:v>
                </c:pt>
                <c:pt idx="11">
                  <c:v>26</c:v>
                </c:pt>
                <c:pt idx="12">
                  <c:v>21</c:v>
                </c:pt>
                <c:pt idx="13">
                  <c:v>31</c:v>
                </c:pt>
                <c:pt idx="14">
                  <c:v>29</c:v>
                </c:pt>
                <c:pt idx="15">
                  <c:v>92</c:v>
                </c:pt>
                <c:pt idx="16">
                  <c:v>16</c:v>
                </c:pt>
                <c:pt idx="17">
                  <c:v>8</c:v>
                </c:pt>
                <c:pt idx="18">
                  <c:v>14</c:v>
                </c:pt>
                <c:pt idx="19">
                  <c:v>67</c:v>
                </c:pt>
                <c:pt idx="20">
                  <c:v>24</c:v>
                </c:pt>
                <c:pt idx="2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8763648"/>
        <c:axId val="138769536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92D050"/>
              </a:solidFill>
              <a:prstDash val="solid"/>
            </a:ln>
          </c:spPr>
          <c:invertIfNegative val="0"/>
          <c:val>
            <c:numRef>
              <c:f>Turnover!$V$10:$V$31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8771456"/>
        <c:axId val="138781440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Turnover!$G$10:$G$31</c:f>
              <c:numCache>
                <c:formatCode>0.0</c:formatCode>
                <c:ptCount val="22"/>
                <c:pt idx="0">
                  <c:v>16.176470588235293</c:v>
                </c:pt>
                <c:pt idx="1">
                  <c:v>14.40677966101695</c:v>
                </c:pt>
                <c:pt idx="2">
                  <c:v>19.36936936936937</c:v>
                </c:pt>
                <c:pt idx="3">
                  <c:v>13.225806451612904</c:v>
                </c:pt>
                <c:pt idx="4">
                  <c:v>11.581291759465479</c:v>
                </c:pt>
                <c:pt idx="5">
                  <c:v>15.384615384615385</c:v>
                </c:pt>
                <c:pt idx="6">
                  <c:v>10.651828298887123</c:v>
                </c:pt>
                <c:pt idx="7">
                  <c:v>23.188405797101449</c:v>
                </c:pt>
                <c:pt idx="8">
                  <c:v>14.788732394366196</c:v>
                </c:pt>
                <c:pt idx="9">
                  <c:v>9.6685082872928181</c:v>
                </c:pt>
                <c:pt idx="10">
                  <c:v>8.1967213114754092</c:v>
                </c:pt>
                <c:pt idx="11">
                  <c:v>24.299065420560748</c:v>
                </c:pt>
                <c:pt idx="12">
                  <c:v>27.631578947368425</c:v>
                </c:pt>
                <c:pt idx="13">
                  <c:v>13.191489361702127</c:v>
                </c:pt>
                <c:pt idx="14">
                  <c:v>16.38418079096045</c:v>
                </c:pt>
                <c:pt idx="15">
                  <c:v>17.228464419475657</c:v>
                </c:pt>
                <c:pt idx="16">
                  <c:v>13.675213675213676</c:v>
                </c:pt>
                <c:pt idx="17">
                  <c:v>8.1632653061224492</c:v>
                </c:pt>
                <c:pt idx="18">
                  <c:v>17.073170731707318</c:v>
                </c:pt>
                <c:pt idx="19">
                  <c:v>13.814432989690722</c:v>
                </c:pt>
                <c:pt idx="20">
                  <c:v>48.979591836734691</c:v>
                </c:pt>
                <c:pt idx="21">
                  <c:v>26.229508196721312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71456"/>
        <c:axId val="138781440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14.80637813211845</c:v>
                </c:pt>
                <c:pt idx="1">
                  <c:v>14.80637813211845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15.467625899280577</c:v>
                </c:pt>
                <c:pt idx="1">
                  <c:v>15.467625899280577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15.803541597059805</c:v>
                </c:pt>
                <c:pt idx="1">
                  <c:v>15.803541597059805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71456"/>
        <c:axId val="138781440"/>
      </c:scatterChart>
      <c:catAx>
        <c:axId val="138763648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76953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876953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763648"/>
        <c:crosses val="autoZero"/>
        <c:crossBetween val="between"/>
      </c:valAx>
      <c:catAx>
        <c:axId val="13877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38781440"/>
        <c:crosses val="autoZero"/>
        <c:auto val="1"/>
        <c:lblAlgn val="ctr"/>
        <c:lblOffset val="100"/>
        <c:noMultiLvlLbl val="0"/>
      </c:catAx>
      <c:valAx>
        <c:axId val="138781440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7714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TimeInService!$N$83:$N$107</c:f>
              <c:numCache>
                <c:formatCode>0.0%</c:formatCode>
                <c:ptCount val="25"/>
                <c:pt idx="0">
                  <c:v>0.19695337744268351</c:v>
                </c:pt>
                <c:pt idx="1">
                  <c:v>0.20728583625841954</c:v>
                </c:pt>
                <c:pt idx="2">
                  <c:v>7.9949832334896526E-2</c:v>
                </c:pt>
                <c:pt idx="3">
                  <c:v>0.21880882196256704</c:v>
                </c:pt>
                <c:pt idx="4">
                  <c:v>0.23950021501266186</c:v>
                </c:pt>
                <c:pt idx="5">
                  <c:v>0.23435419440745675</c:v>
                </c:pt>
                <c:pt idx="6">
                  <c:v>0.19628751300905942</c:v>
                </c:pt>
                <c:pt idx="7">
                  <c:v>0.14210128495842789</c:v>
                </c:pt>
                <c:pt idx="8">
                  <c:v>0.27083800553188303</c:v>
                </c:pt>
                <c:pt idx="9">
                  <c:v>0.2874799572421165</c:v>
                </c:pt>
                <c:pt idx="10">
                  <c:v>0.1988022971846771</c:v>
                </c:pt>
                <c:pt idx="11">
                  <c:v>0.19260980196924438</c:v>
                </c:pt>
                <c:pt idx="12">
                  <c:v>0.28455508183193506</c:v>
                </c:pt>
                <c:pt idx="13">
                  <c:v>0.20046189376443418</c:v>
                </c:pt>
                <c:pt idx="14">
                  <c:v>0.30022061527147936</c:v>
                </c:pt>
                <c:pt idx="15">
                  <c:v>0.22914219116202111</c:v>
                </c:pt>
                <c:pt idx="16">
                  <c:v>0.1013041880969875</c:v>
                </c:pt>
                <c:pt idx="17">
                  <c:v>0.17902542372881353</c:v>
                </c:pt>
                <c:pt idx="18">
                  <c:v>0.18741114126922578</c:v>
                </c:pt>
                <c:pt idx="19">
                  <c:v>0.21361058601134214</c:v>
                </c:pt>
                <c:pt idx="20">
                  <c:v>0</c:v>
                </c:pt>
                <c:pt idx="21">
                  <c:v>0.13066202090592335</c:v>
                </c:pt>
                <c:pt idx="22">
                  <c:v>0.21303258145363407</c:v>
                </c:pt>
                <c:pt idx="23">
                  <c:v>0.19123505976095617</c:v>
                </c:pt>
                <c:pt idx="24">
                  <c:v>0.20469314079422382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TimeInService!$X$116:$X$140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214912"/>
        <c:axId val="146216448"/>
      </c:barChart>
      <c:catAx>
        <c:axId val="146214912"/>
        <c:scaling>
          <c:orientation val="maxMin"/>
        </c:scaling>
        <c:delete val="1"/>
        <c:axPos val="l"/>
        <c:majorTickMark val="out"/>
        <c:minorTickMark val="none"/>
        <c:tickLblPos val="nextTo"/>
        <c:crossAx val="146216448"/>
        <c:crosses val="autoZero"/>
        <c:auto val="1"/>
        <c:lblAlgn val="ctr"/>
        <c:lblOffset val="100"/>
        <c:noMultiLvlLbl val="0"/>
      </c:catAx>
      <c:valAx>
        <c:axId val="14621644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21491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TimeInService!$O$83:$O$107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0.11780374329651597</c:v>
                </c:pt>
                <c:pt idx="4">
                  <c:v>6.3595967318075403E-2</c:v>
                </c:pt>
                <c:pt idx="5">
                  <c:v>0</c:v>
                </c:pt>
                <c:pt idx="6">
                  <c:v>6.4388446249125625E-2</c:v>
                </c:pt>
                <c:pt idx="7">
                  <c:v>0</c:v>
                </c:pt>
                <c:pt idx="8">
                  <c:v>0</c:v>
                </c:pt>
                <c:pt idx="9">
                  <c:v>0.105925975414217</c:v>
                </c:pt>
                <c:pt idx="10">
                  <c:v>7.7451329832505356E-2</c:v>
                </c:pt>
                <c:pt idx="11">
                  <c:v>7.7220931518973343E-2</c:v>
                </c:pt>
                <c:pt idx="12">
                  <c:v>4.978682437078806E-2</c:v>
                </c:pt>
                <c:pt idx="13">
                  <c:v>0</c:v>
                </c:pt>
                <c:pt idx="14">
                  <c:v>0</c:v>
                </c:pt>
                <c:pt idx="15">
                  <c:v>6.4527071574102826E-2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5.3132595193086683E-2</c:v>
                </c:pt>
                <c:pt idx="20">
                  <c:v>6.1034940291906231E-2</c:v>
                </c:pt>
                <c:pt idx="21">
                  <c:v>0</c:v>
                </c:pt>
                <c:pt idx="22">
                  <c:v>5.764411027568922E-2</c:v>
                </c:pt>
                <c:pt idx="23">
                  <c:v>7.9681274900398405E-2</c:v>
                </c:pt>
                <c:pt idx="24">
                  <c:v>6.4259927797833932E-2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TimeInService!$Y$116:$Y$140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245504"/>
        <c:axId val="146247040"/>
      </c:barChart>
      <c:catAx>
        <c:axId val="146245504"/>
        <c:scaling>
          <c:orientation val="maxMin"/>
        </c:scaling>
        <c:delete val="1"/>
        <c:axPos val="l"/>
        <c:majorTickMark val="out"/>
        <c:minorTickMark val="none"/>
        <c:tickLblPos val="nextTo"/>
        <c:crossAx val="146247040"/>
        <c:crosses val="autoZero"/>
        <c:auto val="1"/>
        <c:lblAlgn val="ctr"/>
        <c:lblOffset val="100"/>
        <c:noMultiLvlLbl val="0"/>
      </c:catAx>
      <c:valAx>
        <c:axId val="14624704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24550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TimeInService!$P$83:$P$107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3.5515147210285189E-2</c:v>
                </c:pt>
                <c:pt idx="4">
                  <c:v>1.7081561469730996E-2</c:v>
                </c:pt>
                <c:pt idx="5">
                  <c:v>0</c:v>
                </c:pt>
                <c:pt idx="6">
                  <c:v>1.5747359800726803E-2</c:v>
                </c:pt>
                <c:pt idx="7">
                  <c:v>0</c:v>
                </c:pt>
                <c:pt idx="8">
                  <c:v>0</c:v>
                </c:pt>
                <c:pt idx="9">
                  <c:v>2.4452164617851418E-2</c:v>
                </c:pt>
                <c:pt idx="10">
                  <c:v>3.0747856751393004E-2</c:v>
                </c:pt>
                <c:pt idx="11">
                  <c:v>2.4117712136298264E-2</c:v>
                </c:pt>
                <c:pt idx="12">
                  <c:v>3.8646678586164211E-2</c:v>
                </c:pt>
                <c:pt idx="13">
                  <c:v>0</c:v>
                </c:pt>
                <c:pt idx="14">
                  <c:v>0</c:v>
                </c:pt>
                <c:pt idx="15">
                  <c:v>2.087758773963309E-2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1.8070933477360697E-2</c:v>
                </c:pt>
                <c:pt idx="20">
                  <c:v>0</c:v>
                </c:pt>
                <c:pt idx="21">
                  <c:v>0</c:v>
                </c:pt>
                <c:pt idx="22">
                  <c:v>1.7543859649122806E-2</c:v>
                </c:pt>
                <c:pt idx="23">
                  <c:v>1.5936254980079681E-2</c:v>
                </c:pt>
                <c:pt idx="24">
                  <c:v>2.0938628158844765E-2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TimeInService!$Z$116:$Z$140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345344"/>
        <c:axId val="146355328"/>
      </c:barChart>
      <c:catAx>
        <c:axId val="146345344"/>
        <c:scaling>
          <c:orientation val="maxMin"/>
        </c:scaling>
        <c:delete val="1"/>
        <c:axPos val="l"/>
        <c:majorTickMark val="out"/>
        <c:minorTickMark val="none"/>
        <c:tickLblPos val="nextTo"/>
        <c:crossAx val="146355328"/>
        <c:crosses val="autoZero"/>
        <c:auto val="1"/>
        <c:lblAlgn val="ctr"/>
        <c:lblOffset val="100"/>
        <c:noMultiLvlLbl val="0"/>
      </c:catAx>
      <c:valAx>
        <c:axId val="1463553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4634534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2014-2016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Turnover!$H$42</c:f>
              <c:strCache>
                <c:ptCount val="1"/>
                <c:pt idx="0">
                  <c:v>Change 2014-2016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Turnover!$H$43:$H$67</c:f>
              <c:numCache>
                <c:formatCode>0%</c:formatCode>
                <c:ptCount val="25"/>
                <c:pt idx="0">
                  <c:v>-0.61317135549872115</c:v>
                </c:pt>
                <c:pt idx="1">
                  <c:v>-0.2892655367231638</c:v>
                </c:pt>
                <c:pt idx="2">
                  <c:v>-0.15143715143715139</c:v>
                </c:pt>
                <c:pt idx="3">
                  <c:v>0.1688753269398432</c:v>
                </c:pt>
                <c:pt idx="4">
                  <c:v>-0.24626674942495164</c:v>
                </c:pt>
                <c:pt idx="5">
                  <c:v>-0.44444444444444448</c:v>
                </c:pt>
                <c:pt idx="6">
                  <c:v>-0.38994074288191927</c:v>
                </c:pt>
                <c:pt idx="7">
                  <c:v>0.32073093887838694</c:v>
                </c:pt>
                <c:pt idx="8">
                  <c:v>-0.28900325027085599</c:v>
                </c:pt>
                <c:pt idx="9">
                  <c:v>0.23459413514662131</c:v>
                </c:pt>
                <c:pt idx="10">
                  <c:v>-0.47176684881602921</c:v>
                </c:pt>
                <c:pt idx="11">
                  <c:v>-0.28207306711979613</c:v>
                </c:pt>
                <c:pt idx="12">
                  <c:v>0.10526315789473699</c:v>
                </c:pt>
                <c:pt idx="13">
                  <c:v>-0.38839458413926509</c:v>
                </c:pt>
                <c:pt idx="14">
                  <c:v>-0.53225806451612911</c:v>
                </c:pt>
                <c:pt idx="15">
                  <c:v>0.63339095361567277</c:v>
                </c:pt>
                <c:pt idx="16">
                  <c:v>-0.38735042735042735</c:v>
                </c:pt>
                <c:pt idx="17">
                  <c:v>-0.54381752701080432</c:v>
                </c:pt>
                <c:pt idx="18">
                  <c:v>-0.54988913525498884</c:v>
                </c:pt>
                <c:pt idx="19">
                  <c:v>-0.26950952827241481</c:v>
                </c:pt>
                <c:pt idx="20">
                  <c:v>-7.196562835660586E-2</c:v>
                </c:pt>
                <c:pt idx="21">
                  <c:v>0.36393442622950806</c:v>
                </c:pt>
                <c:pt idx="22">
                  <c:v>-0.19218142838000815</c:v>
                </c:pt>
                <c:pt idx="23">
                  <c:v>1.9276886183361146E-2</c:v>
                </c:pt>
                <c:pt idx="24">
                  <c:v>-3.7061476779151434E-2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803072"/>
        <c:axId val="138804608"/>
      </c:barChart>
      <c:catAx>
        <c:axId val="138803072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8804608"/>
        <c:crosses val="autoZero"/>
        <c:auto val="1"/>
        <c:lblAlgn val="ctr"/>
        <c:lblOffset val="100"/>
        <c:noMultiLvlLbl val="0"/>
      </c:catAx>
      <c:valAx>
        <c:axId val="1388046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880307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Turnover!$E$10:$E$31</c:f>
              <c:numCache>
                <c:formatCode>0</c:formatCode>
                <c:ptCount val="22"/>
                <c:pt idx="0">
                  <c:v>21</c:v>
                </c:pt>
                <c:pt idx="1">
                  <c:v>46</c:v>
                </c:pt>
                <c:pt idx="2">
                  <c:v>46</c:v>
                </c:pt>
                <c:pt idx="3">
                  <c:v>27</c:v>
                </c:pt>
                <c:pt idx="4">
                  <c:v>60</c:v>
                </c:pt>
                <c:pt idx="5">
                  <c:v>8</c:v>
                </c:pt>
                <c:pt idx="6">
                  <c:v>108</c:v>
                </c:pt>
                <c:pt idx="7">
                  <c:v>37</c:v>
                </c:pt>
                <c:pt idx="8">
                  <c:v>29</c:v>
                </c:pt>
                <c:pt idx="9">
                  <c:v>41</c:v>
                </c:pt>
                <c:pt idx="10">
                  <c:v>13</c:v>
                </c:pt>
                <c:pt idx="11">
                  <c:v>25</c:v>
                </c:pt>
                <c:pt idx="12">
                  <c:v>19</c:v>
                </c:pt>
                <c:pt idx="13">
                  <c:v>39</c:v>
                </c:pt>
                <c:pt idx="14">
                  <c:v>28</c:v>
                </c:pt>
                <c:pt idx="15">
                  <c:v>92</c:v>
                </c:pt>
                <c:pt idx="16">
                  <c:v>39</c:v>
                </c:pt>
                <c:pt idx="17">
                  <c:v>6</c:v>
                </c:pt>
                <c:pt idx="18">
                  <c:v>23</c:v>
                </c:pt>
                <c:pt idx="19">
                  <c:v>72</c:v>
                </c:pt>
                <c:pt idx="20">
                  <c:v>26</c:v>
                </c:pt>
                <c:pt idx="21">
                  <c:v>16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Turnover!$F$10:$F$31</c:f>
              <c:numCache>
                <c:formatCode>#,##0</c:formatCode>
                <c:ptCount val="22"/>
                <c:pt idx="0">
                  <c:v>11</c:v>
                </c:pt>
                <c:pt idx="1">
                  <c:v>34</c:v>
                </c:pt>
                <c:pt idx="2">
                  <c:v>43</c:v>
                </c:pt>
                <c:pt idx="3">
                  <c:v>41</c:v>
                </c:pt>
                <c:pt idx="4">
                  <c:v>52</c:v>
                </c:pt>
                <c:pt idx="5">
                  <c:v>12</c:v>
                </c:pt>
                <c:pt idx="6">
                  <c:v>67</c:v>
                </c:pt>
                <c:pt idx="7">
                  <c:v>32</c:v>
                </c:pt>
                <c:pt idx="8">
                  <c:v>21</c:v>
                </c:pt>
                <c:pt idx="9">
                  <c:v>35</c:v>
                </c:pt>
                <c:pt idx="10">
                  <c:v>15</c:v>
                </c:pt>
                <c:pt idx="11">
                  <c:v>26</c:v>
                </c:pt>
                <c:pt idx="12">
                  <c:v>21</c:v>
                </c:pt>
                <c:pt idx="13">
                  <c:v>31</c:v>
                </c:pt>
                <c:pt idx="14">
                  <c:v>29</c:v>
                </c:pt>
                <c:pt idx="15">
                  <c:v>92</c:v>
                </c:pt>
                <c:pt idx="16">
                  <c:v>16</c:v>
                </c:pt>
                <c:pt idx="17">
                  <c:v>8</c:v>
                </c:pt>
                <c:pt idx="18">
                  <c:v>14</c:v>
                </c:pt>
                <c:pt idx="19">
                  <c:v>67</c:v>
                </c:pt>
                <c:pt idx="20">
                  <c:v>24</c:v>
                </c:pt>
                <c:pt idx="2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8494720"/>
        <c:axId val="138496256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92D050"/>
                </a:solidFill>
              </a:ln>
            </c:spPr>
          </c:dPt>
          <c:val>
            <c:numRef>
              <c:f>Turnover!$V$86:$V$107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8502528"/>
        <c:axId val="138504064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Turnover!$G$10:$G$31</c:f>
              <c:numCache>
                <c:formatCode>0.0</c:formatCode>
                <c:ptCount val="22"/>
                <c:pt idx="0">
                  <c:v>16.176470588235293</c:v>
                </c:pt>
                <c:pt idx="1">
                  <c:v>14.40677966101695</c:v>
                </c:pt>
                <c:pt idx="2">
                  <c:v>19.36936936936937</c:v>
                </c:pt>
                <c:pt idx="3">
                  <c:v>13.225806451612904</c:v>
                </c:pt>
                <c:pt idx="4">
                  <c:v>11.581291759465479</c:v>
                </c:pt>
                <c:pt idx="5">
                  <c:v>15.384615384615385</c:v>
                </c:pt>
                <c:pt idx="6">
                  <c:v>10.651828298887123</c:v>
                </c:pt>
                <c:pt idx="7">
                  <c:v>23.188405797101449</c:v>
                </c:pt>
                <c:pt idx="8">
                  <c:v>14.788732394366196</c:v>
                </c:pt>
                <c:pt idx="9">
                  <c:v>9.6685082872928181</c:v>
                </c:pt>
                <c:pt idx="10">
                  <c:v>8.1967213114754092</c:v>
                </c:pt>
                <c:pt idx="11">
                  <c:v>24.299065420560748</c:v>
                </c:pt>
                <c:pt idx="12">
                  <c:v>27.631578947368425</c:v>
                </c:pt>
                <c:pt idx="13">
                  <c:v>13.191489361702127</c:v>
                </c:pt>
                <c:pt idx="14">
                  <c:v>16.38418079096045</c:v>
                </c:pt>
                <c:pt idx="15">
                  <c:v>17.228464419475657</c:v>
                </c:pt>
                <c:pt idx="16">
                  <c:v>13.675213675213676</c:v>
                </c:pt>
                <c:pt idx="17">
                  <c:v>8.1632653061224492</c:v>
                </c:pt>
                <c:pt idx="18">
                  <c:v>17.073170731707318</c:v>
                </c:pt>
                <c:pt idx="19">
                  <c:v>13.814432989690722</c:v>
                </c:pt>
                <c:pt idx="20">
                  <c:v>48.979591836734691</c:v>
                </c:pt>
                <c:pt idx="21">
                  <c:v>26.229508196721312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02528"/>
        <c:axId val="138504064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14.80637813211845</c:v>
                </c:pt>
                <c:pt idx="1">
                  <c:v>14.80637813211845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15.467625899280577</c:v>
                </c:pt>
                <c:pt idx="1">
                  <c:v>15.467625899280577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15.803541597059805</c:v>
                </c:pt>
                <c:pt idx="1">
                  <c:v>15.803541597059805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02528"/>
        <c:axId val="138504064"/>
      </c:scatterChart>
      <c:catAx>
        <c:axId val="13849472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9625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849625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94720"/>
        <c:crosses val="autoZero"/>
        <c:crossBetween val="between"/>
      </c:valAx>
      <c:catAx>
        <c:axId val="138502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8504064"/>
        <c:crosses val="autoZero"/>
        <c:auto val="1"/>
        <c:lblAlgn val="ctr"/>
        <c:lblOffset val="100"/>
        <c:noMultiLvlLbl val="0"/>
      </c:catAx>
      <c:valAx>
        <c:axId val="138504064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025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2014-2016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Turnover!$H$42</c:f>
              <c:strCache>
                <c:ptCount val="1"/>
                <c:pt idx="0">
                  <c:v>Change 2014-2016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Turnover!$H$43:$H$67</c:f>
              <c:numCache>
                <c:formatCode>0%</c:formatCode>
                <c:ptCount val="25"/>
                <c:pt idx="0">
                  <c:v>-0.61317135549872115</c:v>
                </c:pt>
                <c:pt idx="1">
                  <c:v>-0.2892655367231638</c:v>
                </c:pt>
                <c:pt idx="2">
                  <c:v>-0.15143715143715139</c:v>
                </c:pt>
                <c:pt idx="3">
                  <c:v>0.1688753269398432</c:v>
                </c:pt>
                <c:pt idx="4">
                  <c:v>-0.24626674942495164</c:v>
                </c:pt>
                <c:pt idx="5">
                  <c:v>-0.44444444444444448</c:v>
                </c:pt>
                <c:pt idx="6">
                  <c:v>-0.38994074288191927</c:v>
                </c:pt>
                <c:pt idx="7">
                  <c:v>0.32073093887838694</c:v>
                </c:pt>
                <c:pt idx="8">
                  <c:v>-0.28900325027085599</c:v>
                </c:pt>
                <c:pt idx="9">
                  <c:v>0.23459413514662131</c:v>
                </c:pt>
                <c:pt idx="10">
                  <c:v>-0.47176684881602921</c:v>
                </c:pt>
                <c:pt idx="11">
                  <c:v>-0.28207306711979613</c:v>
                </c:pt>
                <c:pt idx="12">
                  <c:v>0.10526315789473699</c:v>
                </c:pt>
                <c:pt idx="13">
                  <c:v>-0.38839458413926509</c:v>
                </c:pt>
                <c:pt idx="14">
                  <c:v>-0.53225806451612911</c:v>
                </c:pt>
                <c:pt idx="15">
                  <c:v>0.63339095361567277</c:v>
                </c:pt>
                <c:pt idx="16">
                  <c:v>-0.38735042735042735</c:v>
                </c:pt>
                <c:pt idx="17">
                  <c:v>-0.54381752701080432</c:v>
                </c:pt>
                <c:pt idx="18">
                  <c:v>-0.54988913525498884</c:v>
                </c:pt>
                <c:pt idx="19">
                  <c:v>-0.26950952827241481</c:v>
                </c:pt>
                <c:pt idx="20">
                  <c:v>-7.196562835660586E-2</c:v>
                </c:pt>
                <c:pt idx="21">
                  <c:v>0.36393442622950806</c:v>
                </c:pt>
                <c:pt idx="22">
                  <c:v>-0.19218142838000815</c:v>
                </c:pt>
                <c:pt idx="23">
                  <c:v>1.9276886183361146E-2</c:v>
                </c:pt>
                <c:pt idx="24">
                  <c:v>-3.7061476779151434E-2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526720"/>
        <c:axId val="138528256"/>
      </c:barChart>
      <c:catAx>
        <c:axId val="138526720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8528256"/>
        <c:crosses val="autoZero"/>
        <c:auto val="1"/>
        <c:lblAlgn val="ctr"/>
        <c:lblOffset val="100"/>
        <c:noMultiLvlLbl val="0"/>
      </c:catAx>
      <c:valAx>
        <c:axId val="1385282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852672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Agency!$E$10:$E$31</c:f>
              <c:numCache>
                <c:formatCode>0</c:formatCode>
                <c:ptCount val="22"/>
                <c:pt idx="0">
                  <c:v>4</c:v>
                </c:pt>
                <c:pt idx="1">
                  <c:v>27</c:v>
                </c:pt>
                <c:pt idx="2">
                  <c:v>82</c:v>
                </c:pt>
                <c:pt idx="3">
                  <c:v>0</c:v>
                </c:pt>
                <c:pt idx="4">
                  <c:v>74</c:v>
                </c:pt>
                <c:pt idx="5">
                  <c:v>5</c:v>
                </c:pt>
                <c:pt idx="6">
                  <c:v>94</c:v>
                </c:pt>
                <c:pt idx="7">
                  <c:v>62</c:v>
                </c:pt>
                <c:pt idx="8">
                  <c:v>25</c:v>
                </c:pt>
                <c:pt idx="9">
                  <c:v>39</c:v>
                </c:pt>
                <c:pt idx="10">
                  <c:v>0</c:v>
                </c:pt>
                <c:pt idx="11">
                  <c:v>68</c:v>
                </c:pt>
                <c:pt idx="12">
                  <c:v>79</c:v>
                </c:pt>
                <c:pt idx="13">
                  <c:v>92</c:v>
                </c:pt>
                <c:pt idx="14">
                  <c:v>51</c:v>
                </c:pt>
                <c:pt idx="15">
                  <c:v>76</c:v>
                </c:pt>
                <c:pt idx="16">
                  <c:v>32</c:v>
                </c:pt>
                <c:pt idx="17">
                  <c:v>14</c:v>
                </c:pt>
                <c:pt idx="18">
                  <c:v>18</c:v>
                </c:pt>
                <c:pt idx="19">
                  <c:v>73</c:v>
                </c:pt>
                <c:pt idx="20">
                  <c:v>20</c:v>
                </c:pt>
                <c:pt idx="21">
                  <c:v>14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Agency!$F$10:$F$31</c:f>
              <c:numCache>
                <c:formatCode>#,##0</c:formatCode>
                <c:ptCount val="22"/>
                <c:pt idx="0">
                  <c:v>3</c:v>
                </c:pt>
                <c:pt idx="1">
                  <c:v>16</c:v>
                </c:pt>
                <c:pt idx="2">
                  <c:v>82</c:v>
                </c:pt>
                <c:pt idx="3">
                  <c:v>0</c:v>
                </c:pt>
                <c:pt idx="4">
                  <c:v>54</c:v>
                </c:pt>
                <c:pt idx="5">
                  <c:v>5</c:v>
                </c:pt>
                <c:pt idx="6">
                  <c:v>94</c:v>
                </c:pt>
                <c:pt idx="7">
                  <c:v>53</c:v>
                </c:pt>
                <c:pt idx="8">
                  <c:v>17</c:v>
                </c:pt>
                <c:pt idx="9">
                  <c:v>39</c:v>
                </c:pt>
                <c:pt idx="10">
                  <c:v>0</c:v>
                </c:pt>
                <c:pt idx="11">
                  <c:v>67</c:v>
                </c:pt>
                <c:pt idx="12">
                  <c:v>60</c:v>
                </c:pt>
                <c:pt idx="13">
                  <c:v>60</c:v>
                </c:pt>
                <c:pt idx="14">
                  <c:v>30</c:v>
                </c:pt>
                <c:pt idx="15">
                  <c:v>76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67</c:v>
                </c:pt>
                <c:pt idx="20">
                  <c:v>16</c:v>
                </c:pt>
                <c:pt idx="2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237440"/>
        <c:axId val="140243328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Agency!$V$10:$V$31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0245248"/>
        <c:axId val="140001280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Agency!$G$10:$G$31</c:f>
              <c:numCache>
                <c:formatCode>0.0</c:formatCode>
                <c:ptCount val="22"/>
                <c:pt idx="0">
                  <c:v>5.5555555555555554</c:v>
                </c:pt>
                <c:pt idx="1">
                  <c:v>10.266159695817491</c:v>
                </c:pt>
                <c:pt idx="2">
                  <c:v>26.973684210526315</c:v>
                </c:pt>
                <c:pt idx="3">
                  <c:v>0</c:v>
                </c:pt>
                <c:pt idx="4">
                  <c:v>14.149139579349903</c:v>
                </c:pt>
                <c:pt idx="5">
                  <c:v>6.024096385542169</c:v>
                </c:pt>
                <c:pt idx="6">
                  <c:v>13.001383125864455</c:v>
                </c:pt>
                <c:pt idx="7">
                  <c:v>31</c:v>
                </c:pt>
                <c:pt idx="8">
                  <c:v>14.97005988023952</c:v>
                </c:pt>
                <c:pt idx="9">
                  <c:v>9.7256857855361591</c:v>
                </c:pt>
                <c:pt idx="10">
                  <c:v>0</c:v>
                </c:pt>
                <c:pt idx="11">
                  <c:v>38.857142857142854</c:v>
                </c:pt>
                <c:pt idx="12">
                  <c:v>50.967741935483865</c:v>
                </c:pt>
                <c:pt idx="13">
                  <c:v>28.134556574923547</c:v>
                </c:pt>
                <c:pt idx="14">
                  <c:v>22.368421052631579</c:v>
                </c:pt>
                <c:pt idx="15">
                  <c:v>12.459016393442624</c:v>
                </c:pt>
                <c:pt idx="16">
                  <c:v>21.476510067114095</c:v>
                </c:pt>
                <c:pt idx="17">
                  <c:v>12.5</c:v>
                </c:pt>
                <c:pt idx="18">
                  <c:v>18</c:v>
                </c:pt>
                <c:pt idx="19">
                  <c:v>13.082437275985665</c:v>
                </c:pt>
                <c:pt idx="20">
                  <c:v>28.985507246376812</c:v>
                </c:pt>
                <c:pt idx="21">
                  <c:v>18.666666666666668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45248"/>
        <c:axId val="140001280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15.576923076923077</c:v>
                </c:pt>
                <c:pt idx="1">
                  <c:v>15.576923076923077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11.746031746031745</c:v>
                </c:pt>
                <c:pt idx="1">
                  <c:v>11.746031746031745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15.690140845070422</c:v>
                </c:pt>
                <c:pt idx="1">
                  <c:v>15.690140845070422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45248"/>
        <c:axId val="140001280"/>
      </c:scatterChart>
      <c:catAx>
        <c:axId val="14023744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43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02433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37440"/>
        <c:crosses val="autoZero"/>
        <c:crossBetween val="between"/>
      </c:valAx>
      <c:catAx>
        <c:axId val="14024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40001280"/>
        <c:crosses val="autoZero"/>
        <c:auto val="1"/>
        <c:lblAlgn val="ctr"/>
        <c:lblOffset val="100"/>
        <c:noMultiLvlLbl val="0"/>
      </c:catAx>
      <c:valAx>
        <c:axId val="14000128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452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2014-2016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Agency!$H$42</c:f>
              <c:strCache>
                <c:ptCount val="1"/>
                <c:pt idx="0">
                  <c:v>Change 2014-2016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Agency!$H$43:$H$67</c:f>
              <c:numCache>
                <c:formatCode>0%</c:formatCode>
                <c:ptCount val="25"/>
                <c:pt idx="0">
                  <c:v>-0.66666666666666663</c:v>
                </c:pt>
                <c:pt idx="1">
                  <c:v>1.9515209125475288</c:v>
                </c:pt>
                <c:pt idx="2">
                  <c:v>-3.8699690402479759E-4</c:v>
                </c:pt>
                <c:pt idx="3">
                  <c:v>-1</c:v>
                </c:pt>
                <c:pt idx="4">
                  <c:v>1.3883747609942634</c:v>
                </c:pt>
                <c:pt idx="5">
                  <c:v>-0.45030120481927705</c:v>
                </c:pt>
                <c:pt idx="6">
                  <c:v>-0.16791147994467484</c:v>
                </c:pt>
                <c:pt idx="7">
                  <c:v>-0.23370786516853931</c:v>
                </c:pt>
                <c:pt idx="8">
                  <c:v>0.25044029587883054</c:v>
                </c:pt>
                <c:pt idx="9">
                  <c:v>0.44264339152119703</c:v>
                </c:pt>
                <c:pt idx="10">
                  <c:v>-1</c:v>
                </c:pt>
                <c:pt idx="11">
                  <c:v>0.48670807453416137</c:v>
                </c:pt>
                <c:pt idx="12">
                  <c:v>0.14927261227071456</c:v>
                </c:pt>
                <c:pt idx="13">
                  <c:v>0.22223893317290822</c:v>
                </c:pt>
                <c:pt idx="14">
                  <c:v>0.32346491228070184</c:v>
                </c:pt>
                <c:pt idx="15">
                  <c:v>0.22142857142857156</c:v>
                </c:pt>
                <c:pt idx="16">
                  <c:v>1.8873974645786729</c:v>
                </c:pt>
                <c:pt idx="17">
                  <c:v>-0.28124999999999994</c:v>
                </c:pt>
                <c:pt idx="18">
                  <c:v>-0.45999999999999991</c:v>
                </c:pt>
                <c:pt idx="19">
                  <c:v>0</c:v>
                </c:pt>
                <c:pt idx="20">
                  <c:v>-1.4492753623188448E-2</c:v>
                </c:pt>
                <c:pt idx="21">
                  <c:v>-0.20666666666666655</c:v>
                </c:pt>
                <c:pt idx="22">
                  <c:v>7.3076923076922956E-2</c:v>
                </c:pt>
                <c:pt idx="23">
                  <c:v>6.0813492063491896E-2</c:v>
                </c:pt>
                <c:pt idx="24">
                  <c:v>0.10645598194130926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0008832"/>
        <c:axId val="140022912"/>
      </c:barChart>
      <c:catAx>
        <c:axId val="140008832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40022912"/>
        <c:crosses val="autoZero"/>
        <c:auto val="1"/>
        <c:lblAlgn val="ctr"/>
        <c:lblOffset val="100"/>
        <c:noMultiLvlLbl val="0"/>
      </c:catAx>
      <c:valAx>
        <c:axId val="14002291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4000883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Agency!$E$10:$E$31</c:f>
              <c:numCache>
                <c:formatCode>0</c:formatCode>
                <c:ptCount val="22"/>
                <c:pt idx="0">
                  <c:v>4</c:v>
                </c:pt>
                <c:pt idx="1">
                  <c:v>27</c:v>
                </c:pt>
                <c:pt idx="2">
                  <c:v>82</c:v>
                </c:pt>
                <c:pt idx="3">
                  <c:v>0</c:v>
                </c:pt>
                <c:pt idx="4">
                  <c:v>74</c:v>
                </c:pt>
                <c:pt idx="5">
                  <c:v>5</c:v>
                </c:pt>
                <c:pt idx="6">
                  <c:v>94</c:v>
                </c:pt>
                <c:pt idx="7">
                  <c:v>62</c:v>
                </c:pt>
                <c:pt idx="8">
                  <c:v>25</c:v>
                </c:pt>
                <c:pt idx="9">
                  <c:v>39</c:v>
                </c:pt>
                <c:pt idx="10">
                  <c:v>0</c:v>
                </c:pt>
                <c:pt idx="11">
                  <c:v>68</c:v>
                </c:pt>
                <c:pt idx="12">
                  <c:v>79</c:v>
                </c:pt>
                <c:pt idx="13">
                  <c:v>92</c:v>
                </c:pt>
                <c:pt idx="14">
                  <c:v>51</c:v>
                </c:pt>
                <c:pt idx="15">
                  <c:v>76</c:v>
                </c:pt>
                <c:pt idx="16">
                  <c:v>32</c:v>
                </c:pt>
                <c:pt idx="17">
                  <c:v>14</c:v>
                </c:pt>
                <c:pt idx="18">
                  <c:v>18</c:v>
                </c:pt>
                <c:pt idx="19">
                  <c:v>73</c:v>
                </c:pt>
                <c:pt idx="20">
                  <c:v>20</c:v>
                </c:pt>
                <c:pt idx="21">
                  <c:v>14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Agency!$F$10:$F$31</c:f>
              <c:numCache>
                <c:formatCode>#,##0</c:formatCode>
                <c:ptCount val="22"/>
                <c:pt idx="0">
                  <c:v>3</c:v>
                </c:pt>
                <c:pt idx="1">
                  <c:v>16</c:v>
                </c:pt>
                <c:pt idx="2">
                  <c:v>82</c:v>
                </c:pt>
                <c:pt idx="3">
                  <c:v>0</c:v>
                </c:pt>
                <c:pt idx="4">
                  <c:v>54</c:v>
                </c:pt>
                <c:pt idx="5">
                  <c:v>5</c:v>
                </c:pt>
                <c:pt idx="6">
                  <c:v>94</c:v>
                </c:pt>
                <c:pt idx="7">
                  <c:v>53</c:v>
                </c:pt>
                <c:pt idx="8">
                  <c:v>17</c:v>
                </c:pt>
                <c:pt idx="9">
                  <c:v>39</c:v>
                </c:pt>
                <c:pt idx="10">
                  <c:v>0</c:v>
                </c:pt>
                <c:pt idx="11">
                  <c:v>67</c:v>
                </c:pt>
                <c:pt idx="12">
                  <c:v>60</c:v>
                </c:pt>
                <c:pt idx="13">
                  <c:v>60</c:v>
                </c:pt>
                <c:pt idx="14">
                  <c:v>30</c:v>
                </c:pt>
                <c:pt idx="15">
                  <c:v>76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67</c:v>
                </c:pt>
                <c:pt idx="20">
                  <c:v>16</c:v>
                </c:pt>
                <c:pt idx="2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1858688"/>
        <c:axId val="141860224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Agency!$V$86:$V$107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0117504"/>
        <c:axId val="140119040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Agency!$G$10:$G$31</c:f>
              <c:numCache>
                <c:formatCode>0.0</c:formatCode>
                <c:ptCount val="22"/>
                <c:pt idx="0">
                  <c:v>5.5555555555555554</c:v>
                </c:pt>
                <c:pt idx="1">
                  <c:v>10.266159695817491</c:v>
                </c:pt>
                <c:pt idx="2">
                  <c:v>26.973684210526315</c:v>
                </c:pt>
                <c:pt idx="3">
                  <c:v>0</c:v>
                </c:pt>
                <c:pt idx="4">
                  <c:v>14.149139579349903</c:v>
                </c:pt>
                <c:pt idx="5">
                  <c:v>6.024096385542169</c:v>
                </c:pt>
                <c:pt idx="6">
                  <c:v>13.001383125864455</c:v>
                </c:pt>
                <c:pt idx="7">
                  <c:v>31</c:v>
                </c:pt>
                <c:pt idx="8">
                  <c:v>14.97005988023952</c:v>
                </c:pt>
                <c:pt idx="9">
                  <c:v>9.7256857855361591</c:v>
                </c:pt>
                <c:pt idx="10">
                  <c:v>0</c:v>
                </c:pt>
                <c:pt idx="11">
                  <c:v>38.857142857142854</c:v>
                </c:pt>
                <c:pt idx="12">
                  <c:v>50.967741935483865</c:v>
                </c:pt>
                <c:pt idx="13">
                  <c:v>28.134556574923547</c:v>
                </c:pt>
                <c:pt idx="14">
                  <c:v>22.368421052631579</c:v>
                </c:pt>
                <c:pt idx="15">
                  <c:v>12.459016393442624</c:v>
                </c:pt>
                <c:pt idx="16">
                  <c:v>21.476510067114095</c:v>
                </c:pt>
                <c:pt idx="17">
                  <c:v>12.5</c:v>
                </c:pt>
                <c:pt idx="18">
                  <c:v>18</c:v>
                </c:pt>
                <c:pt idx="19">
                  <c:v>13.082437275985665</c:v>
                </c:pt>
                <c:pt idx="20">
                  <c:v>28.985507246376812</c:v>
                </c:pt>
                <c:pt idx="21">
                  <c:v>18.666666666666668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7504"/>
        <c:axId val="140119040"/>
      </c:lineChart>
      <c:scatterChart>
        <c:scatterStyle val="lineMarker"/>
        <c:varyColors val="0"/>
        <c:ser>
          <c:idx val="3"/>
          <c:order val="3"/>
          <c:tx>
            <c:strRef>
              <c:f>Agency!$U$81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Agency!$V$81:$W$81</c:f>
              <c:numCache>
                <c:formatCode>0.0</c:formatCode>
                <c:ptCount val="2"/>
                <c:pt idx="0">
                  <c:v>16.527196652719663</c:v>
                </c:pt>
                <c:pt idx="1">
                  <c:v>16.527196652719663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Agency!$U$82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Agency!$V$82:$W$82</c:f>
              <c:numCache>
                <c:formatCode>0.0</c:formatCode>
                <c:ptCount val="2"/>
                <c:pt idx="0">
                  <c:v>13.148788927335639</c:v>
                </c:pt>
                <c:pt idx="1">
                  <c:v>13.148788927335639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Agency!$U$83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Agency!$V$83:$W$83</c:f>
              <c:numCache>
                <c:formatCode>0.0</c:formatCode>
                <c:ptCount val="2"/>
                <c:pt idx="0">
                  <c:v>16.136845292158643</c:v>
                </c:pt>
                <c:pt idx="1">
                  <c:v>16.136845292158643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17504"/>
        <c:axId val="140119040"/>
      </c:scatterChart>
      <c:catAx>
        <c:axId val="141858688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86022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18602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858688"/>
        <c:crosses val="autoZero"/>
        <c:crossBetween val="between"/>
      </c:valAx>
      <c:catAx>
        <c:axId val="14011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19040"/>
        <c:crosses val="autoZero"/>
        <c:auto val="1"/>
        <c:lblAlgn val="ctr"/>
        <c:lblOffset val="100"/>
        <c:noMultiLvlLbl val="0"/>
      </c:catAx>
      <c:valAx>
        <c:axId val="14011904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1175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2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image" Target="../media/image2.png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/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/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/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/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25</xdr:row>
      <xdr:rowOff>19050</xdr:rowOff>
    </xdr:from>
    <xdr:to>
      <xdr:col>6</xdr:col>
      <xdr:colOff>333375</xdr:colOff>
      <xdr:row>26</xdr:row>
      <xdr:rowOff>123825</xdr:rowOff>
    </xdr:to>
    <xdr:sp macro="[0]!Age" textlink="">
      <xdr:nvSpPr>
        <xdr:cNvPr id="840789" name="Right Arrow 50"/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/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/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29</xdr:row>
      <xdr:rowOff>19050</xdr:rowOff>
    </xdr:from>
    <xdr:to>
      <xdr:col>6</xdr:col>
      <xdr:colOff>333375</xdr:colOff>
      <xdr:row>30</xdr:row>
      <xdr:rowOff>123825</xdr:rowOff>
    </xdr:to>
    <xdr:sp macro="[0]!TimeInService" textlink="">
      <xdr:nvSpPr>
        <xdr:cNvPr id="26" name="Right Arrow 50"/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36</xdr:row>
      <xdr:rowOff>33750</xdr:rowOff>
    </xdr:from>
    <xdr:to>
      <xdr:col>17</xdr:col>
      <xdr:colOff>299625</xdr:colOff>
      <xdr:row>37</xdr:row>
      <xdr:rowOff>95250</xdr:rowOff>
    </xdr:to>
    <xdr:sp macro="[0]!Vacancies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74</xdr:row>
      <xdr:rowOff>33750</xdr:rowOff>
    </xdr:from>
    <xdr:to>
      <xdr:col>17</xdr:col>
      <xdr:colOff>299625</xdr:colOff>
      <xdr:row>75</xdr:row>
      <xdr:rowOff>95250</xdr:rowOff>
    </xdr:to>
    <xdr:sp macro="[0]!Vacancies" textlink="">
      <xdr:nvSpPr>
        <xdr:cNvPr id="3" name="Down Arrow 2"/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16</xdr:col>
      <xdr:colOff>0</xdr:colOff>
      <xdr:row>73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36</xdr:row>
      <xdr:rowOff>33750</xdr:rowOff>
    </xdr:from>
    <xdr:to>
      <xdr:col>18</xdr:col>
      <xdr:colOff>299625</xdr:colOff>
      <xdr:row>37</xdr:row>
      <xdr:rowOff>95250</xdr:rowOff>
    </xdr:to>
    <xdr:sp macro="[0]!Turnover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74</xdr:row>
      <xdr:rowOff>33750</xdr:rowOff>
    </xdr:from>
    <xdr:to>
      <xdr:col>18</xdr:col>
      <xdr:colOff>299625</xdr:colOff>
      <xdr:row>75</xdr:row>
      <xdr:rowOff>95250</xdr:rowOff>
    </xdr:to>
    <xdr:sp macro="[0]!Turnover" textlink="">
      <xdr:nvSpPr>
        <xdr:cNvPr id="3" name="Down Arrow 2"/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35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17</xdr:col>
      <xdr:colOff>0</xdr:colOff>
      <xdr:row>73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112</xdr:row>
      <xdr:rowOff>33750</xdr:rowOff>
    </xdr:from>
    <xdr:ext cx="252000" cy="252000"/>
    <xdr:sp macro="[0]!Turnover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150</xdr:row>
      <xdr:rowOff>33750</xdr:rowOff>
    </xdr:from>
    <xdr:to>
      <xdr:col>18</xdr:col>
      <xdr:colOff>299625</xdr:colOff>
      <xdr:row>151</xdr:row>
      <xdr:rowOff>95250</xdr:rowOff>
    </xdr:to>
    <xdr:sp macro="[0]!Turnover" textlink="">
      <xdr:nvSpPr>
        <xdr:cNvPr id="9" name="Down Arrow 8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76</xdr:row>
      <xdr:rowOff>85725</xdr:rowOff>
    </xdr:from>
    <xdr:to>
      <xdr:col>17</xdr:col>
      <xdr:colOff>85724</xdr:colOff>
      <xdr:row>78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82</xdr:row>
      <xdr:rowOff>0</xdr:rowOff>
    </xdr:from>
    <xdr:to>
      <xdr:col>17</xdr:col>
      <xdr:colOff>0</xdr:colOff>
      <xdr:row>111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117</xdr:row>
      <xdr:rowOff>0</xdr:rowOff>
    </xdr:from>
    <xdr:to>
      <xdr:col>17</xdr:col>
      <xdr:colOff>0</xdr:colOff>
      <xdr:row>149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36</xdr:row>
      <xdr:rowOff>33750</xdr:rowOff>
    </xdr:from>
    <xdr:to>
      <xdr:col>18</xdr:col>
      <xdr:colOff>299625</xdr:colOff>
      <xdr:row>37</xdr:row>
      <xdr:rowOff>95250</xdr:rowOff>
    </xdr:to>
    <xdr:sp macro="[0]!Agency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74</xdr:row>
      <xdr:rowOff>33750</xdr:rowOff>
    </xdr:from>
    <xdr:to>
      <xdr:col>18</xdr:col>
      <xdr:colOff>299625</xdr:colOff>
      <xdr:row>75</xdr:row>
      <xdr:rowOff>95250</xdr:rowOff>
    </xdr:to>
    <xdr:sp macro="[0]!Agency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35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17</xdr:col>
      <xdr:colOff>0</xdr:colOff>
      <xdr:row>73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112</xdr:row>
      <xdr:rowOff>33750</xdr:rowOff>
    </xdr:from>
    <xdr:ext cx="252000" cy="252000"/>
    <xdr:sp macro="[0]!Agency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150</xdr:row>
      <xdr:rowOff>33750</xdr:rowOff>
    </xdr:from>
    <xdr:to>
      <xdr:col>18</xdr:col>
      <xdr:colOff>299625</xdr:colOff>
      <xdr:row>151</xdr:row>
      <xdr:rowOff>95250</xdr:rowOff>
    </xdr:to>
    <xdr:sp macro="[0]!Agency" textlink="">
      <xdr:nvSpPr>
        <xdr:cNvPr id="9" name="Down Arrow 8"/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76</xdr:row>
      <xdr:rowOff>85725</xdr:rowOff>
    </xdr:from>
    <xdr:to>
      <xdr:col>17</xdr:col>
      <xdr:colOff>85724</xdr:colOff>
      <xdr:row>78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82</xdr:row>
      <xdr:rowOff>0</xdr:rowOff>
    </xdr:from>
    <xdr:to>
      <xdr:col>17</xdr:col>
      <xdr:colOff>0</xdr:colOff>
      <xdr:row>111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117</xdr:row>
      <xdr:rowOff>0</xdr:rowOff>
    </xdr:from>
    <xdr:to>
      <xdr:col>17</xdr:col>
      <xdr:colOff>0</xdr:colOff>
      <xdr:row>149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109</xdr:row>
      <xdr:rowOff>33750</xdr:rowOff>
    </xdr:from>
    <xdr:to>
      <xdr:col>15</xdr:col>
      <xdr:colOff>299625</xdr:colOff>
      <xdr:row>110</xdr:row>
      <xdr:rowOff>95250</xdr:rowOff>
    </xdr:to>
    <xdr:sp macro="[0]!Age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146</xdr:row>
      <xdr:rowOff>33750</xdr:rowOff>
    </xdr:from>
    <xdr:to>
      <xdr:col>15</xdr:col>
      <xdr:colOff>299625</xdr:colOff>
      <xdr:row>147</xdr:row>
      <xdr:rowOff>95250</xdr:rowOff>
    </xdr:to>
    <xdr:sp macro="[0]!Age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10</xdr:col>
      <xdr:colOff>523875</xdr:colOff>
      <xdr:row>74</xdr:row>
      <xdr:rowOff>85725</xdr:rowOff>
    </xdr:from>
    <xdr:to>
      <xdr:col>14</xdr:col>
      <xdr:colOff>76200</xdr:colOff>
      <xdr:row>76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115</xdr:row>
      <xdr:rowOff>0</xdr:rowOff>
    </xdr:from>
    <xdr:to>
      <xdr:col>11</xdr:col>
      <xdr:colOff>0</xdr:colOff>
      <xdr:row>141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115</xdr:row>
      <xdr:rowOff>0</xdr:rowOff>
    </xdr:from>
    <xdr:to>
      <xdr:col>13</xdr:col>
      <xdr:colOff>0</xdr:colOff>
      <xdr:row>141</xdr:row>
      <xdr:rowOff>9525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15</xdr:col>
      <xdr:colOff>47625</xdr:colOff>
      <xdr:row>35</xdr:row>
      <xdr:rowOff>33750</xdr:rowOff>
    </xdr:from>
    <xdr:ext cx="252000" cy="252000"/>
    <xdr:sp macro="[0]!Age" textlink="">
      <xdr:nvSpPr>
        <xdr:cNvPr id="13" name="Down Arrow 44"/>
        <xdr:cNvSpPr>
          <a:spLocks noChangeArrowheads="1"/>
        </xdr:cNvSpPr>
      </xdr:nvSpPr>
      <xdr:spPr bwMode="auto">
        <a:xfrm flipV="1">
          <a:off x="9248775" y="170644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15</xdr:col>
      <xdr:colOff>47625</xdr:colOff>
      <xdr:row>72</xdr:row>
      <xdr:rowOff>33750</xdr:rowOff>
    </xdr:from>
    <xdr:to>
      <xdr:col>15</xdr:col>
      <xdr:colOff>299625</xdr:colOff>
      <xdr:row>73</xdr:row>
      <xdr:rowOff>95250</xdr:rowOff>
    </xdr:to>
    <xdr:sp macro="[0]!Age" textlink="">
      <xdr:nvSpPr>
        <xdr:cNvPr id="14" name="Down Arrow 13"/>
        <xdr:cNvSpPr/>
      </xdr:nvSpPr>
      <xdr:spPr>
        <a:xfrm flipV="1">
          <a:off x="9248775" y="234843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15</xdr:col>
      <xdr:colOff>66675</xdr:colOff>
      <xdr:row>0</xdr:row>
      <xdr:rowOff>180975</xdr:rowOff>
    </xdr:from>
    <xdr:ext cx="304800" cy="342900"/>
    <xdr:pic macro="[0]!Home">
      <xdr:nvPicPr>
        <xdr:cNvPr id="15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061085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10</xdr:col>
      <xdr:colOff>523875</xdr:colOff>
      <xdr:row>0</xdr:row>
      <xdr:rowOff>85725</xdr:rowOff>
    </xdr:from>
    <xdr:ext cx="2295525" cy="533400"/>
    <xdr:sp macro="" textlink="">
      <xdr:nvSpPr>
        <xdr:cNvPr id="16" name="AutoShape 32"/>
        <xdr:cNvSpPr>
          <a:spLocks noChangeArrowheads="1"/>
        </xdr:cNvSpPr>
      </xdr:nvSpPr>
      <xdr:spPr bwMode="auto">
        <a:xfrm>
          <a:off x="6810375" y="1051560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11</xdr:col>
      <xdr:colOff>0</xdr:colOff>
      <xdr:row>67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67</xdr:row>
      <xdr:rowOff>9525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109</xdr:row>
      <xdr:rowOff>24225</xdr:rowOff>
    </xdr:from>
    <xdr:to>
      <xdr:col>17</xdr:col>
      <xdr:colOff>299625</xdr:colOff>
      <xdr:row>110</xdr:row>
      <xdr:rowOff>85725</xdr:rowOff>
    </xdr:to>
    <xdr:sp macro="[0]!TimeInService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199791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146</xdr:row>
      <xdr:rowOff>33750</xdr:rowOff>
    </xdr:from>
    <xdr:to>
      <xdr:col>17</xdr:col>
      <xdr:colOff>299625</xdr:colOff>
      <xdr:row>147</xdr:row>
      <xdr:rowOff>95250</xdr:rowOff>
    </xdr:to>
    <xdr:sp macro="[0]!TimeInService" textlink="">
      <xdr:nvSpPr>
        <xdr:cNvPr id="3" name="Down Arrow 2"/>
        <xdr:cNvSpPr/>
      </xdr:nvSpPr>
      <xdr:spPr>
        <a:xfrm flipV="1">
          <a:off x="9248775" y="2640847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11</xdr:col>
      <xdr:colOff>523875</xdr:colOff>
      <xdr:row>74</xdr:row>
      <xdr:rowOff>85725</xdr:rowOff>
    </xdr:from>
    <xdr:to>
      <xdr:col>15</xdr:col>
      <xdr:colOff>533400</xdr:colOff>
      <xdr:row>76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1343977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oneCellAnchor>
    <xdr:from>
      <xdr:col>17</xdr:col>
      <xdr:colOff>47625</xdr:colOff>
      <xdr:row>35</xdr:row>
      <xdr:rowOff>33750</xdr:rowOff>
    </xdr:from>
    <xdr:ext cx="252000" cy="252000"/>
    <xdr:sp macro="[0]!TimeInService" textlink="">
      <xdr:nvSpPr>
        <xdr:cNvPr id="11" name="Down Arrow 44"/>
        <xdr:cNvSpPr>
          <a:spLocks noChangeArrowheads="1"/>
        </xdr:cNvSpPr>
      </xdr:nvSpPr>
      <xdr:spPr bwMode="auto">
        <a:xfrm flipV="1">
          <a:off x="9248775" y="66345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17</xdr:col>
      <xdr:colOff>47625</xdr:colOff>
      <xdr:row>72</xdr:row>
      <xdr:rowOff>33750</xdr:rowOff>
    </xdr:from>
    <xdr:to>
      <xdr:col>17</xdr:col>
      <xdr:colOff>299625</xdr:colOff>
      <xdr:row>73</xdr:row>
      <xdr:rowOff>95250</xdr:rowOff>
    </xdr:to>
    <xdr:sp macro="[0]!TimeInService" textlink="">
      <xdr:nvSpPr>
        <xdr:cNvPr id="12" name="Down Arrow 11"/>
        <xdr:cNvSpPr/>
      </xdr:nvSpPr>
      <xdr:spPr>
        <a:xfrm flipV="1">
          <a:off x="9248775" y="130544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17</xdr:col>
      <xdr:colOff>66675</xdr:colOff>
      <xdr:row>0</xdr:row>
      <xdr:rowOff>180975</xdr:rowOff>
    </xdr:from>
    <xdr:ext cx="304800" cy="342900"/>
    <xdr:pic macro="[0]!Home">
      <xdr:nvPicPr>
        <xdr:cNvPr id="1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11</xdr:col>
      <xdr:colOff>523875</xdr:colOff>
      <xdr:row>0</xdr:row>
      <xdr:rowOff>85725</xdr:rowOff>
    </xdr:from>
    <xdr:ext cx="2295525" cy="533400"/>
    <xdr:sp macro="" textlink="">
      <xdr:nvSpPr>
        <xdr:cNvPr id="14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41</xdr:row>
      <xdr:rowOff>0</xdr:rowOff>
    </xdr:from>
    <xdr:to>
      <xdr:col>11</xdr:col>
      <xdr:colOff>47625</xdr:colOff>
      <xdr:row>67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67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41</xdr:row>
      <xdr:rowOff>0</xdr:rowOff>
    </xdr:from>
    <xdr:to>
      <xdr:col>15</xdr:col>
      <xdr:colOff>0</xdr:colOff>
      <xdr:row>67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47625</xdr:colOff>
      <xdr:row>115</xdr:row>
      <xdr:rowOff>0</xdr:rowOff>
    </xdr:from>
    <xdr:to>
      <xdr:col>11</xdr:col>
      <xdr:colOff>47625</xdr:colOff>
      <xdr:row>141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115</xdr:row>
      <xdr:rowOff>0</xdr:rowOff>
    </xdr:from>
    <xdr:to>
      <xdr:col>13</xdr:col>
      <xdr:colOff>0</xdr:colOff>
      <xdr:row>141</xdr:row>
      <xdr:rowOff>9525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15</xdr:col>
      <xdr:colOff>0</xdr:colOff>
      <xdr:row>141</xdr:row>
      <xdr:rowOff>9525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ldren's%20Social%20Care/2.%20LA%20Benchmarking/2.%20Childrens'%20Social%20Care/Benchmarking%20Reports%20(working%20files)/Quarterly%20Reports/2015-16%20Q2/2015-16%20Q1/(Restricted)%20Quarterly%20Benchmarking%20Report%202015-16%20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Home"/>
      <sheetName val="Coverage"/>
      <sheetName val="IDACI"/>
      <sheetName val="Population"/>
      <sheetName val="CAF_EHA"/>
      <sheetName val="Referrals"/>
      <sheetName val="Referral_Source"/>
      <sheetName val="Re-referrals"/>
      <sheetName val="Assessments"/>
      <sheetName val="Children in Need"/>
      <sheetName val="Section 47 Enquiries"/>
      <sheetName val="Initial CP Conferences"/>
      <sheetName val="Child Protection Plans"/>
      <sheetName val="Court Applications"/>
      <sheetName val="Looked After Children"/>
      <sheetName val="Adoption"/>
      <sheetName val="ROSGO"/>
      <sheetName val="Commentary"/>
      <sheetName val="(Restricted) Quarterly Benchmar"/>
    </sheetNames>
    <sheetDataSet>
      <sheetData sheetId="0"/>
      <sheetData sheetId="1">
        <row r="13">
          <cell r="J13" t="str">
            <v>Bracknell Forest</v>
          </cell>
        </row>
        <row r="14">
          <cell r="J14" t="str">
            <v>Brighton &amp; Hove</v>
          </cell>
        </row>
        <row r="15">
          <cell r="J15" t="str">
            <v>Buckinghamshire</v>
          </cell>
        </row>
        <row r="16">
          <cell r="J16" t="str">
            <v>East Sussex</v>
          </cell>
        </row>
        <row r="17">
          <cell r="J17" t="str">
            <v>Hampshire</v>
          </cell>
        </row>
        <row r="18">
          <cell r="J18" t="str">
            <v>Isle of Wight</v>
          </cell>
        </row>
        <row r="19">
          <cell r="J19" t="str">
            <v>Kent</v>
          </cell>
        </row>
        <row r="20">
          <cell r="J20" t="str">
            <v>Medway</v>
          </cell>
        </row>
        <row r="21">
          <cell r="J21" t="str">
            <v>Milton Keynes</v>
          </cell>
        </row>
        <row r="22">
          <cell r="J22" t="str">
            <v>Oxfordshire</v>
          </cell>
        </row>
        <row r="23">
          <cell r="J23" t="str">
            <v>Portsmouth</v>
          </cell>
        </row>
        <row r="24">
          <cell r="J24" t="str">
            <v>Reading</v>
          </cell>
        </row>
        <row r="25">
          <cell r="J25" t="str">
            <v>Slough</v>
          </cell>
        </row>
        <row r="26">
          <cell r="J26" t="str">
            <v>Somerset</v>
          </cell>
        </row>
        <row r="27">
          <cell r="J27" t="str">
            <v>Southampton</v>
          </cell>
        </row>
        <row r="28">
          <cell r="J28" t="str">
            <v>Surrey</v>
          </cell>
        </row>
        <row r="29">
          <cell r="J29" t="str">
            <v>West Berkshire</v>
          </cell>
        </row>
        <row r="30">
          <cell r="J30" t="str">
            <v>West Sussex</v>
          </cell>
        </row>
        <row r="31">
          <cell r="J31" t="str">
            <v>Windsor &amp; Maidenhead</v>
          </cell>
        </row>
        <row r="32">
          <cell r="J32" t="str">
            <v>Wokingham</v>
          </cell>
        </row>
        <row r="33">
          <cell r="J33" t="str">
            <v>(None)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0"/>
  <sheetViews>
    <sheetView showRowColHeaders="0" tabSelected="1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271" t="s">
        <v>31</v>
      </c>
      <c r="F3" s="272"/>
      <c r="G3" s="272"/>
      <c r="H3" s="272"/>
      <c r="I3" s="272"/>
      <c r="J3" s="272"/>
      <c r="K3" s="26"/>
    </row>
    <row r="4" spans="1:12" ht="13.5" customHeight="1" x14ac:dyDescent="0.2">
      <c r="A4" s="25"/>
      <c r="B4" s="4"/>
      <c r="C4" s="4"/>
      <c r="D4" s="4"/>
      <c r="E4" s="272"/>
      <c r="F4" s="272"/>
      <c r="G4" s="272"/>
      <c r="H4" s="272"/>
      <c r="I4" s="272"/>
      <c r="J4" s="272"/>
      <c r="K4" s="26"/>
    </row>
    <row r="5" spans="1:12" ht="11.25" customHeight="1" x14ac:dyDescent="0.2">
      <c r="A5" s="25"/>
      <c r="B5" s="4"/>
      <c r="C5" s="4"/>
      <c r="D5" s="4"/>
      <c r="E5" s="272"/>
      <c r="F5" s="272"/>
      <c r="G5" s="272"/>
      <c r="H5" s="272"/>
      <c r="I5" s="272"/>
      <c r="J5" s="272"/>
      <c r="K5" s="26"/>
    </row>
    <row r="6" spans="1:12" ht="33.75" customHeight="1" thickBot="1" x14ac:dyDescent="0.25">
      <c r="A6" s="25"/>
      <c r="B6" s="30"/>
      <c r="C6" s="30"/>
      <c r="D6" s="30"/>
      <c r="E6" s="273"/>
      <c r="F6" s="273"/>
      <c r="G6" s="273"/>
      <c r="H6" s="273"/>
      <c r="I6" s="273"/>
      <c r="J6" s="273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129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276" t="s">
        <v>20</v>
      </c>
      <c r="C13" s="277"/>
      <c r="D13" s="277"/>
      <c r="E13" s="277"/>
      <c r="F13" s="277"/>
      <c r="G13" s="277"/>
      <c r="H13" s="277"/>
      <c r="I13" s="277"/>
      <c r="J13" s="277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278"/>
      <c r="C15" s="279"/>
      <c r="D15" s="279"/>
      <c r="E15" s="279"/>
      <c r="F15" s="279"/>
      <c r="G15" s="279"/>
      <c r="H15" s="279"/>
      <c r="I15" s="279"/>
      <c r="J15" s="279"/>
      <c r="K15" s="26"/>
    </row>
    <row r="16" spans="1:12" ht="12.75" customHeight="1" x14ac:dyDescent="0.2">
      <c r="A16" s="25"/>
      <c r="B16" s="278" t="s">
        <v>32</v>
      </c>
      <c r="C16" s="279"/>
      <c r="D16" s="279"/>
      <c r="E16" s="279"/>
      <c r="F16" s="279"/>
      <c r="G16" s="279"/>
      <c r="H16" s="279"/>
      <c r="I16" s="279"/>
      <c r="J16" s="279"/>
      <c r="K16" s="26"/>
    </row>
    <row r="17" spans="1:11" ht="13.5" customHeight="1" x14ac:dyDescent="0.2">
      <c r="A17" s="25"/>
      <c r="C17" s="133"/>
      <c r="K17" s="26"/>
    </row>
    <row r="18" spans="1:11" ht="13.5" customHeight="1" x14ac:dyDescent="0.2">
      <c r="A18" s="25"/>
      <c r="B18" s="281" t="s">
        <v>33</v>
      </c>
      <c r="C18" s="282"/>
      <c r="D18" s="282"/>
      <c r="E18" s="282"/>
      <c r="F18" s="282"/>
      <c r="G18" s="282"/>
      <c r="H18" s="282"/>
      <c r="I18" s="282"/>
      <c r="J18" s="282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278" t="s">
        <v>34</v>
      </c>
      <c r="C20" s="278"/>
      <c r="D20" s="278"/>
      <c r="E20" s="278"/>
      <c r="F20" s="278"/>
      <c r="G20" s="278"/>
      <c r="H20" s="278"/>
      <c r="I20" s="280"/>
      <c r="J20" s="280"/>
      <c r="K20" s="26"/>
    </row>
    <row r="21" spans="1:11" ht="13.5" customHeight="1" x14ac:dyDescent="0.2">
      <c r="A21" s="25"/>
      <c r="B21" s="278"/>
      <c r="C21" s="278"/>
      <c r="D21" s="278"/>
      <c r="E21" s="278"/>
      <c r="F21" s="278"/>
      <c r="G21" s="278"/>
      <c r="H21" s="278"/>
      <c r="I21" s="280"/>
      <c r="J21" s="280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274" t="s">
        <v>19</v>
      </c>
      <c r="C25" s="272"/>
      <c r="D25" s="272"/>
      <c r="E25" s="272"/>
      <c r="F25" s="272"/>
      <c r="G25" s="272"/>
      <c r="H25" s="272"/>
      <c r="I25" s="272"/>
      <c r="J25" s="275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2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9"/>
  </sheetPr>
  <dimension ref="A1:AH46"/>
  <sheetViews>
    <sheetView showRowColHeaders="0" zoomScaleNormal="100" workbookViewId="0"/>
  </sheetViews>
  <sheetFormatPr defaultRowHeight="11.25" customHeight="1" x14ac:dyDescent="0.2"/>
  <cols>
    <col min="1" max="1" width="4" style="62" customWidth="1"/>
    <col min="2" max="2" width="21.85546875" style="62" customWidth="1"/>
    <col min="3" max="3" width="2.7109375" style="62" customWidth="1"/>
    <col min="4" max="4" width="83.5703125" style="62" customWidth="1"/>
    <col min="5" max="5" width="10.28515625" style="62" customWidth="1"/>
    <col min="6" max="6" width="5.7109375" style="264" customWidth="1"/>
    <col min="7" max="7" width="5.7109375" style="62" customWidth="1"/>
    <col min="8" max="8" width="4" style="62" customWidth="1"/>
    <col min="9" max="9" width="6.5703125" style="62" customWidth="1"/>
    <col min="10" max="10" width="18.7109375" style="62" hidden="1" customWidth="1"/>
    <col min="11" max="11" width="9.140625" style="106"/>
    <col min="12" max="12" width="12.140625" style="106" bestFit="1" customWidth="1"/>
    <col min="13" max="16384" width="9.140625" style="106"/>
  </cols>
  <sheetData>
    <row r="1" spans="1:34" ht="18.75" customHeight="1" x14ac:dyDescent="0.2">
      <c r="A1" s="74"/>
      <c r="B1" s="75"/>
      <c r="C1" s="75"/>
      <c r="D1" s="75"/>
      <c r="E1" s="75"/>
      <c r="F1" s="75"/>
      <c r="G1" s="75"/>
      <c r="H1" s="76"/>
      <c r="I1" s="131"/>
      <c r="J1" s="75"/>
      <c r="V1" s="64"/>
      <c r="W1" s="64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ht="18.75" customHeight="1" x14ac:dyDescent="0.2">
      <c r="A2" s="79"/>
      <c r="B2" s="87" t="s">
        <v>30</v>
      </c>
      <c r="C2" s="38"/>
      <c r="D2" s="38"/>
      <c r="E2" s="38"/>
      <c r="F2" s="38"/>
      <c r="G2" s="38"/>
      <c r="H2" s="78"/>
      <c r="I2" s="127"/>
      <c r="J2" s="38"/>
      <c r="V2" s="64"/>
      <c r="W2" s="64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8.75" customHeight="1" x14ac:dyDescent="0.2">
      <c r="A3" s="123"/>
      <c r="B3" s="124"/>
      <c r="C3" s="124"/>
      <c r="D3" s="124"/>
      <c r="E3" s="124"/>
      <c r="F3" s="124"/>
      <c r="G3" s="124"/>
      <c r="H3" s="125"/>
      <c r="I3" s="127"/>
      <c r="J3" s="38"/>
      <c r="V3" s="64"/>
      <c r="W3" s="64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1.25" customHeight="1" x14ac:dyDescent="0.2">
      <c r="A4" s="79"/>
      <c r="B4" s="38"/>
      <c r="C4" s="38"/>
      <c r="D4" s="38"/>
      <c r="E4" s="38"/>
      <c r="F4" s="52"/>
      <c r="G4" s="38"/>
      <c r="H4" s="78"/>
      <c r="I4" s="122"/>
      <c r="J4" s="40"/>
    </row>
    <row r="5" spans="1:34" ht="11.25" customHeight="1" x14ac:dyDescent="0.2">
      <c r="A5" s="79"/>
      <c r="B5" s="286" t="s">
        <v>26</v>
      </c>
      <c r="C5" s="287"/>
      <c r="D5" s="287"/>
      <c r="E5" s="53"/>
      <c r="F5" s="54"/>
      <c r="G5" s="55"/>
      <c r="H5" s="78"/>
      <c r="I5" s="122"/>
      <c r="J5" s="40"/>
    </row>
    <row r="6" spans="1:34" ht="11.25" customHeight="1" thickBot="1" x14ac:dyDescent="0.25">
      <c r="A6" s="79"/>
      <c r="B6" s="287"/>
      <c r="C6" s="287"/>
      <c r="D6" s="287"/>
      <c r="E6" s="53"/>
      <c r="F6" s="54"/>
      <c r="G6" s="55"/>
      <c r="H6" s="78"/>
      <c r="I6" s="122"/>
      <c r="J6" s="40"/>
    </row>
    <row r="7" spans="1:34" ht="22.5" customHeight="1" thickBot="1" x14ac:dyDescent="0.25">
      <c r="A7" s="79"/>
      <c r="B7" s="288" t="s">
        <v>27</v>
      </c>
      <c r="C7" s="289"/>
      <c r="D7" s="290"/>
      <c r="E7" s="275"/>
      <c r="F7" s="275"/>
      <c r="G7" s="275"/>
      <c r="H7" s="78"/>
      <c r="I7" s="122"/>
      <c r="J7" s="40"/>
    </row>
    <row r="8" spans="1:34" ht="7.5" customHeight="1" x14ac:dyDescent="0.2">
      <c r="A8" s="79"/>
      <c r="B8" s="38"/>
      <c r="C8" s="106"/>
      <c r="D8" s="55"/>
      <c r="E8" s="55"/>
      <c r="F8" s="55"/>
      <c r="G8" s="55"/>
      <c r="H8" s="78"/>
      <c r="I8" s="122"/>
      <c r="J8" s="40"/>
      <c r="M8" s="126"/>
    </row>
    <row r="9" spans="1:34" x14ac:dyDescent="0.2">
      <c r="A9" s="79"/>
      <c r="B9" s="291" t="s">
        <v>102</v>
      </c>
      <c r="C9" s="291"/>
      <c r="D9" s="291"/>
      <c r="E9" s="291"/>
      <c r="F9" s="291"/>
      <c r="G9" s="291"/>
      <c r="H9" s="78"/>
      <c r="I9" s="122"/>
      <c r="J9" s="40"/>
    </row>
    <row r="10" spans="1:34" ht="11.25" customHeight="1" x14ac:dyDescent="0.2">
      <c r="A10" s="79"/>
      <c r="B10" s="106"/>
      <c r="C10" s="134"/>
      <c r="D10" s="134"/>
      <c r="E10" s="134"/>
      <c r="F10" s="134"/>
      <c r="G10" s="134"/>
      <c r="H10" s="78"/>
      <c r="I10" s="122"/>
      <c r="J10" s="40"/>
    </row>
    <row r="11" spans="1:34" ht="12.75" customHeight="1" x14ac:dyDescent="0.2">
      <c r="A11" s="79"/>
      <c r="B11" s="294" t="s">
        <v>17</v>
      </c>
      <c r="C11" s="294"/>
      <c r="D11" s="294"/>
      <c r="E11" s="118"/>
      <c r="F11" s="52"/>
      <c r="G11" s="38"/>
      <c r="H11" s="78"/>
      <c r="I11" s="122"/>
      <c r="J11" s="40"/>
    </row>
    <row r="12" spans="1:34" s="109" customFormat="1" ht="11.25" customHeight="1" x14ac:dyDescent="0.2">
      <c r="A12" s="80"/>
      <c r="B12" s="294"/>
      <c r="C12" s="294"/>
      <c r="D12" s="294"/>
      <c r="E12" s="41"/>
      <c r="F12" s="292" t="s">
        <v>18</v>
      </c>
      <c r="G12" s="41"/>
      <c r="H12" s="81"/>
      <c r="I12" s="95"/>
      <c r="J12" s="42"/>
    </row>
    <row r="13" spans="1:34" ht="11.25" customHeight="1" x14ac:dyDescent="0.2">
      <c r="A13" s="79"/>
      <c r="B13" s="295"/>
      <c r="C13" s="295"/>
      <c r="D13" s="295"/>
      <c r="E13" s="128"/>
      <c r="F13" s="293"/>
      <c r="G13" s="128"/>
      <c r="H13" s="78"/>
      <c r="I13" s="122"/>
      <c r="J13" s="40"/>
    </row>
    <row r="14" spans="1:34" ht="11.25" customHeight="1" x14ac:dyDescent="0.2">
      <c r="A14" s="79"/>
      <c r="B14" s="245" t="s">
        <v>35</v>
      </c>
      <c r="C14" s="246"/>
      <c r="D14" s="247" t="s">
        <v>41</v>
      </c>
      <c r="E14" s="248"/>
      <c r="F14" s="249">
        <v>3</v>
      </c>
      <c r="G14" s="248"/>
      <c r="H14" s="78"/>
      <c r="I14" s="122"/>
      <c r="J14" s="40" t="s">
        <v>0</v>
      </c>
    </row>
    <row r="15" spans="1:34" ht="11.25" customHeight="1" x14ac:dyDescent="0.2">
      <c r="A15" s="79"/>
      <c r="B15" s="250"/>
      <c r="C15" s="251"/>
      <c r="D15" s="55" t="s">
        <v>44</v>
      </c>
      <c r="E15" s="55"/>
      <c r="F15" s="54">
        <v>4</v>
      </c>
      <c r="G15" s="55"/>
      <c r="H15" s="78"/>
      <c r="I15" s="122"/>
      <c r="J15" s="40" t="s">
        <v>22</v>
      </c>
    </row>
    <row r="16" spans="1:34" ht="11.25" customHeight="1" x14ac:dyDescent="0.2">
      <c r="A16" s="79"/>
      <c r="B16" s="252"/>
      <c r="C16" s="253"/>
      <c r="D16" s="254"/>
      <c r="E16" s="254"/>
      <c r="F16" s="255"/>
      <c r="G16" s="254"/>
      <c r="H16" s="78"/>
      <c r="I16" s="122"/>
      <c r="J16" s="40" t="s">
        <v>8</v>
      </c>
    </row>
    <row r="17" spans="1:10" ht="11.25" customHeight="1" x14ac:dyDescent="0.2">
      <c r="A17" s="79"/>
      <c r="B17" s="245" t="s">
        <v>36</v>
      </c>
      <c r="C17" s="246"/>
      <c r="D17" s="256" t="s">
        <v>51</v>
      </c>
      <c r="E17" s="142"/>
      <c r="F17" s="141">
        <v>9</v>
      </c>
      <c r="G17" s="142"/>
      <c r="H17" s="78"/>
      <c r="I17" s="122"/>
      <c r="J17" s="40" t="s">
        <v>4</v>
      </c>
    </row>
    <row r="18" spans="1:10" ht="11.25" customHeight="1" x14ac:dyDescent="0.2">
      <c r="A18" s="79"/>
      <c r="B18" s="250"/>
      <c r="C18" s="251"/>
      <c r="D18" s="55" t="s">
        <v>58</v>
      </c>
      <c r="E18" s="38"/>
      <c r="F18" s="52">
        <v>10</v>
      </c>
      <c r="G18" s="38"/>
      <c r="H18" s="78"/>
      <c r="I18" s="122"/>
      <c r="J18" s="40" t="s">
        <v>6</v>
      </c>
    </row>
    <row r="19" spans="1:10" ht="11.25" customHeight="1" x14ac:dyDescent="0.2">
      <c r="A19" s="137"/>
      <c r="B19" s="250"/>
      <c r="C19" s="251"/>
      <c r="D19" s="257" t="s">
        <v>59</v>
      </c>
      <c r="E19" s="38"/>
      <c r="F19" s="52">
        <v>11</v>
      </c>
      <c r="G19" s="38"/>
      <c r="H19" s="78"/>
      <c r="I19" s="122"/>
      <c r="J19" s="40" t="s">
        <v>1</v>
      </c>
    </row>
    <row r="20" spans="1:10" ht="11.25" customHeight="1" x14ac:dyDescent="0.2">
      <c r="A20" s="79"/>
      <c r="B20" s="252"/>
      <c r="C20" s="253"/>
      <c r="D20" s="254" t="s">
        <v>56</v>
      </c>
      <c r="E20" s="128"/>
      <c r="F20" s="129">
        <v>12</v>
      </c>
      <c r="G20" s="128"/>
      <c r="H20" s="78"/>
      <c r="I20" s="122"/>
      <c r="J20" s="40" t="s">
        <v>9</v>
      </c>
    </row>
    <row r="21" spans="1:10" ht="11.25" customHeight="1" x14ac:dyDescent="0.2">
      <c r="A21" s="79"/>
      <c r="B21" s="245" t="s">
        <v>37</v>
      </c>
      <c r="C21" s="246"/>
      <c r="D21" s="256" t="s">
        <v>61</v>
      </c>
      <c r="E21" s="248"/>
      <c r="F21" s="249">
        <v>13</v>
      </c>
      <c r="G21" s="248"/>
      <c r="H21" s="78"/>
      <c r="I21" s="122"/>
      <c r="J21" s="40" t="s">
        <v>2</v>
      </c>
    </row>
    <row r="22" spans="1:10" ht="11.25" customHeight="1" x14ac:dyDescent="0.2">
      <c r="A22" s="79"/>
      <c r="B22" s="55"/>
      <c r="C22" s="258"/>
      <c r="D22" s="259" t="s">
        <v>68</v>
      </c>
      <c r="E22" s="55"/>
      <c r="F22" s="54">
        <v>14</v>
      </c>
      <c r="G22" s="55"/>
      <c r="H22" s="78"/>
      <c r="I22" s="122"/>
      <c r="J22" s="40" t="s">
        <v>10</v>
      </c>
    </row>
    <row r="23" spans="1:10" ht="11.25" customHeight="1" x14ac:dyDescent="0.2">
      <c r="A23" s="79"/>
      <c r="B23" s="55"/>
      <c r="C23" s="258"/>
      <c r="D23" s="257" t="s">
        <v>72</v>
      </c>
      <c r="E23" s="55"/>
      <c r="F23" s="54">
        <v>15</v>
      </c>
      <c r="G23" s="55"/>
      <c r="H23" s="78"/>
      <c r="I23" s="122"/>
      <c r="J23" s="40" t="s">
        <v>11</v>
      </c>
    </row>
    <row r="24" spans="1:10" ht="11.25" customHeight="1" x14ac:dyDescent="0.2">
      <c r="A24" s="79"/>
      <c r="B24" s="260"/>
      <c r="C24" s="261"/>
      <c r="D24" s="262" t="s">
        <v>71</v>
      </c>
      <c r="E24" s="254"/>
      <c r="F24" s="255">
        <v>16</v>
      </c>
      <c r="G24" s="254"/>
      <c r="H24" s="78"/>
      <c r="I24" s="122"/>
      <c r="J24" s="40" t="s">
        <v>12</v>
      </c>
    </row>
    <row r="25" spans="1:10" ht="11.25" customHeight="1" x14ac:dyDescent="0.2">
      <c r="A25" s="79"/>
      <c r="B25" s="136" t="s">
        <v>97</v>
      </c>
      <c r="C25" s="231"/>
      <c r="D25" s="38" t="s">
        <v>98</v>
      </c>
      <c r="E25" s="38"/>
      <c r="F25" s="52">
        <v>19</v>
      </c>
      <c r="G25" s="38"/>
      <c r="H25" s="78"/>
      <c r="I25" s="122"/>
      <c r="J25" s="40" t="s">
        <v>3</v>
      </c>
    </row>
    <row r="26" spans="1:10" ht="11.25" customHeight="1" x14ac:dyDescent="0.2">
      <c r="A26" s="79"/>
      <c r="B26" s="40"/>
      <c r="C26" s="40"/>
      <c r="D26" s="40" t="s">
        <v>99</v>
      </c>
      <c r="E26" s="40"/>
      <c r="F26" s="51">
        <v>20</v>
      </c>
      <c r="G26" s="40"/>
      <c r="H26" s="78"/>
      <c r="I26" s="122"/>
      <c r="J26" s="40" t="s">
        <v>13</v>
      </c>
    </row>
    <row r="27" spans="1:10" ht="11.25" customHeight="1" x14ac:dyDescent="0.2">
      <c r="A27" s="79"/>
      <c r="B27" s="40"/>
      <c r="C27" s="136"/>
      <c r="D27" s="40" t="s">
        <v>100</v>
      </c>
      <c r="E27" s="40"/>
      <c r="F27" s="51">
        <v>21</v>
      </c>
      <c r="G27" s="40"/>
      <c r="H27" s="78"/>
      <c r="I27" s="122"/>
      <c r="J27" s="40" t="s">
        <v>28</v>
      </c>
    </row>
    <row r="28" spans="1:10" ht="11.25" customHeight="1" x14ac:dyDescent="0.2">
      <c r="A28" s="79"/>
      <c r="B28" s="135"/>
      <c r="C28" s="135"/>
      <c r="D28" s="128" t="s">
        <v>101</v>
      </c>
      <c r="E28" s="40"/>
      <c r="F28" s="51">
        <v>22</v>
      </c>
      <c r="G28" s="40"/>
      <c r="H28" s="78"/>
      <c r="I28" s="122"/>
      <c r="J28" s="40" t="s">
        <v>14</v>
      </c>
    </row>
    <row r="29" spans="1:10" ht="11.25" customHeight="1" x14ac:dyDescent="0.2">
      <c r="A29" s="79"/>
      <c r="B29" s="136" t="s">
        <v>103</v>
      </c>
      <c r="C29" s="231"/>
      <c r="D29" s="38" t="s">
        <v>104</v>
      </c>
      <c r="E29" s="142"/>
      <c r="F29" s="141">
        <v>23</v>
      </c>
      <c r="G29" s="142"/>
      <c r="H29" s="78"/>
      <c r="I29" s="122"/>
      <c r="J29" s="40" t="s">
        <v>7</v>
      </c>
    </row>
    <row r="30" spans="1:10" ht="11.25" customHeight="1" x14ac:dyDescent="0.2">
      <c r="A30" s="79"/>
      <c r="B30" s="136"/>
      <c r="C30" s="231"/>
      <c r="D30" s="38" t="s">
        <v>106</v>
      </c>
      <c r="E30" s="38"/>
      <c r="F30" s="52">
        <v>24</v>
      </c>
      <c r="G30" s="38"/>
      <c r="H30" s="78"/>
      <c r="I30" s="122"/>
      <c r="J30" s="40" t="s">
        <v>48</v>
      </c>
    </row>
    <row r="31" spans="1:10" ht="11.25" customHeight="1" x14ac:dyDescent="0.2">
      <c r="A31" s="79"/>
      <c r="B31" s="136"/>
      <c r="C31" s="231"/>
      <c r="D31" s="38" t="s">
        <v>105</v>
      </c>
      <c r="E31" s="38"/>
      <c r="F31" s="52">
        <v>25</v>
      </c>
      <c r="G31" s="38"/>
      <c r="H31" s="78"/>
      <c r="I31" s="122"/>
      <c r="J31" s="40" t="s">
        <v>108</v>
      </c>
    </row>
    <row r="32" spans="1:10" ht="11.25" customHeight="1" x14ac:dyDescent="0.2">
      <c r="A32" s="79"/>
      <c r="B32" s="128"/>
      <c r="C32" s="135"/>
      <c r="D32" s="128" t="s">
        <v>107</v>
      </c>
      <c r="E32" s="128"/>
      <c r="F32" s="129">
        <v>26</v>
      </c>
      <c r="G32" s="128"/>
      <c r="H32" s="78"/>
      <c r="I32" s="122"/>
      <c r="J32" s="40" t="s">
        <v>15</v>
      </c>
    </row>
    <row r="33" spans="1:10" ht="11.25" customHeight="1" x14ac:dyDescent="0.2">
      <c r="A33" s="79"/>
      <c r="B33" s="215"/>
      <c r="C33" s="215"/>
      <c r="D33" s="215"/>
      <c r="E33" s="215"/>
      <c r="F33" s="345"/>
      <c r="G33" s="215"/>
      <c r="H33" s="78"/>
      <c r="I33" s="122"/>
      <c r="J33" s="40" t="s">
        <v>5</v>
      </c>
    </row>
    <row r="34" spans="1:10" ht="11.25" customHeight="1" x14ac:dyDescent="0.2">
      <c r="A34" s="79"/>
      <c r="B34" s="215"/>
      <c r="C34" s="215"/>
      <c r="D34" s="215"/>
      <c r="E34" s="215"/>
      <c r="F34" s="345"/>
      <c r="G34" s="215"/>
      <c r="H34" s="78"/>
      <c r="I34" s="122"/>
      <c r="J34" s="40" t="s">
        <v>21</v>
      </c>
    </row>
    <row r="35" spans="1:10" ht="11.25" customHeight="1" x14ac:dyDescent="0.2">
      <c r="A35" s="79"/>
      <c r="B35" s="215"/>
      <c r="C35" s="215"/>
      <c r="D35" s="215"/>
      <c r="E35" s="215"/>
      <c r="F35" s="345"/>
      <c r="G35" s="215"/>
      <c r="H35" s="78"/>
      <c r="I35" s="122"/>
      <c r="J35" s="40" t="s">
        <v>16</v>
      </c>
    </row>
    <row r="36" spans="1:10" ht="11.25" customHeight="1" x14ac:dyDescent="0.2">
      <c r="A36" s="79"/>
      <c r="B36" s="215"/>
      <c r="C36" s="215"/>
      <c r="D36" s="215"/>
      <c r="E36" s="215"/>
      <c r="F36" s="345"/>
      <c r="G36" s="215"/>
      <c r="H36" s="78"/>
      <c r="I36" s="122"/>
      <c r="J36" s="40" t="s">
        <v>27</v>
      </c>
    </row>
    <row r="37" spans="1:10" ht="11.25" customHeight="1" x14ac:dyDescent="0.2">
      <c r="A37" s="137"/>
      <c r="B37" s="215"/>
      <c r="C37" s="215"/>
      <c r="D37" s="215"/>
      <c r="E37" s="215"/>
      <c r="F37" s="345"/>
      <c r="G37" s="215"/>
      <c r="H37" s="78"/>
      <c r="I37" s="122"/>
    </row>
    <row r="38" spans="1:10" ht="11.25" customHeight="1" x14ac:dyDescent="0.2">
      <c r="A38" s="137"/>
      <c r="B38" s="215"/>
      <c r="C38" s="215"/>
      <c r="D38" s="215"/>
      <c r="E38" s="215"/>
      <c r="F38" s="345"/>
      <c r="G38" s="215"/>
      <c r="H38" s="78"/>
      <c r="I38" s="122"/>
      <c r="J38" s="40"/>
    </row>
    <row r="39" spans="1:10" ht="11.25" customHeight="1" x14ac:dyDescent="0.2">
      <c r="A39" s="79"/>
      <c r="B39" s="215"/>
      <c r="C39" s="215"/>
      <c r="D39" s="215"/>
      <c r="E39" s="215"/>
      <c r="F39" s="345"/>
      <c r="G39" s="215"/>
      <c r="H39" s="78"/>
      <c r="I39" s="122"/>
      <c r="J39" s="40"/>
    </row>
    <row r="40" spans="1:10" ht="11.25" customHeight="1" x14ac:dyDescent="0.2">
      <c r="A40" s="79"/>
      <c r="B40" s="55"/>
      <c r="C40" s="55"/>
      <c r="D40" s="55"/>
      <c r="E40" s="55"/>
      <c r="F40" s="54"/>
      <c r="G40" s="55"/>
      <c r="H40" s="78"/>
      <c r="I40" s="122"/>
      <c r="J40" s="40"/>
    </row>
    <row r="41" spans="1:10" ht="15.75" x14ac:dyDescent="0.25">
      <c r="A41" s="79"/>
      <c r="B41" s="38"/>
      <c r="C41" s="38"/>
      <c r="D41" s="38"/>
      <c r="E41" s="38"/>
      <c r="F41" s="52"/>
      <c r="G41" s="56"/>
      <c r="H41" s="78"/>
      <c r="I41" s="92"/>
      <c r="J41" s="40"/>
    </row>
    <row r="42" spans="1:10" ht="7.5" customHeight="1" x14ac:dyDescent="0.2">
      <c r="A42" s="79"/>
      <c r="B42" s="38"/>
      <c r="C42" s="38"/>
      <c r="D42" s="38"/>
      <c r="E42" s="38"/>
      <c r="F42" s="52"/>
      <c r="G42" s="38"/>
      <c r="H42" s="78"/>
      <c r="I42" s="92"/>
      <c r="J42" s="40"/>
    </row>
    <row r="43" spans="1:10" ht="15" customHeight="1" x14ac:dyDescent="0.2">
      <c r="A43" s="119"/>
      <c r="B43" s="47"/>
      <c r="C43" s="47"/>
      <c r="D43" s="47"/>
      <c r="E43" s="47"/>
      <c r="F43" s="47"/>
      <c r="G43" s="47"/>
      <c r="H43" s="132"/>
      <c r="I43" s="92"/>
      <c r="J43" s="40"/>
    </row>
    <row r="44" spans="1:10" ht="11.25" customHeight="1" x14ac:dyDescent="0.2">
      <c r="A44" s="283"/>
      <c r="B44" s="284"/>
      <c r="C44" s="284"/>
      <c r="D44" s="284"/>
      <c r="E44" s="284"/>
      <c r="F44" s="284"/>
      <c r="G44" s="284"/>
      <c r="H44" s="285"/>
      <c r="I44" s="92"/>
      <c r="J44" s="40"/>
    </row>
    <row r="45" spans="1:10" ht="33.75" customHeight="1" x14ac:dyDescent="0.2">
      <c r="A45" s="128"/>
      <c r="B45" s="128"/>
      <c r="C45" s="128"/>
      <c r="D45" s="128"/>
      <c r="E45" s="128"/>
      <c r="F45" s="129"/>
      <c r="G45" s="128"/>
      <c r="H45" s="128"/>
      <c r="I45" s="130"/>
      <c r="J45" s="57"/>
    </row>
    <row r="46" spans="1:10" ht="11.25" customHeight="1" x14ac:dyDescent="0.2">
      <c r="J46" s="40"/>
    </row>
  </sheetData>
  <sheetProtection sheet="1" objects="1" scenarios="1" selectLockedCells="1"/>
  <mergeCells count="7">
    <mergeCell ref="A44:H44"/>
    <mergeCell ref="B5:D6"/>
    <mergeCell ref="B7:C7"/>
    <mergeCell ref="D7:G7"/>
    <mergeCell ref="B9:G9"/>
    <mergeCell ref="F12:F13"/>
    <mergeCell ref="B11:D13"/>
  </mergeCells>
  <phoneticPr fontId="2" type="noConversion"/>
  <dataValidations count="1">
    <dataValidation type="list" allowBlank="1" showInputMessage="1" showErrorMessage="1" sqref="B7:C7">
      <formula1>BMLIST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39"/>
  </sheetPr>
  <dimension ref="A1:AC94"/>
  <sheetViews>
    <sheetView showRowColHeaders="0" zoomScaleNormal="100" workbookViewId="0">
      <selection activeCell="J8" sqref="J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6" width="10.28515625" style="62" customWidth="1"/>
    <col min="7" max="7" width="12.5703125" style="62" customWidth="1"/>
    <col min="8" max="8" width="10.28515625" style="62" customWidth="1"/>
    <col min="9" max="9" width="6.5703125" style="62" customWidth="1"/>
    <col min="10" max="10" width="6.42578125" style="62" customWidth="1"/>
    <col min="11" max="11" width="6.7109375" style="62" customWidth="1"/>
    <col min="12" max="12" width="6.42578125" style="62" customWidth="1"/>
    <col min="13" max="13" width="12.140625" style="62" customWidth="1"/>
    <col min="14" max="14" width="7.85546875" style="62" customWidth="1"/>
    <col min="15" max="15" width="1.42578125" style="62" customWidth="1"/>
    <col min="16" max="16" width="11.710937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customWidth="1"/>
    <col min="25" max="26" width="8.5703125" style="65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VLOOKUP(U2,$T$10:$U$31,2,FALSE)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5">
        <v>0</v>
      </c>
      <c r="V4" s="65">
        <v>22.5</v>
      </c>
    </row>
    <row r="5" spans="1:29" s="63" customFormat="1" ht="15" customHeight="1" x14ac:dyDescent="0.2">
      <c r="A5" s="80"/>
      <c r="B5" s="144" t="s">
        <v>110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4" t="s">
        <v>42</v>
      </c>
      <c r="U5" s="156">
        <f>F32</f>
        <v>16.875</v>
      </c>
      <c r="V5" s="157">
        <f>U5</f>
        <v>16.875</v>
      </c>
      <c r="W5" s="109"/>
      <c r="X5" s="109"/>
      <c r="Y5" s="109"/>
      <c r="Z5" s="109"/>
      <c r="AA5" s="109"/>
      <c r="AB5" s="109"/>
      <c r="AC5" s="109"/>
    </row>
    <row r="6" spans="1:29" ht="18" customHeight="1" x14ac:dyDescent="0.2">
      <c r="A6" s="79"/>
      <c r="B6" s="13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40"/>
      <c r="O6" s="60"/>
      <c r="P6" s="60"/>
      <c r="Q6" s="78"/>
      <c r="R6" s="92"/>
      <c r="S6" s="105"/>
      <c r="T6" s="154" t="s">
        <v>49</v>
      </c>
      <c r="U6" s="179">
        <f>F33</f>
        <v>14.625850340136054</v>
      </c>
      <c r="V6" s="157">
        <f>U6</f>
        <v>14.625850340136054</v>
      </c>
    </row>
    <row r="7" spans="1:29" s="68" customFormat="1" ht="12" customHeight="1" x14ac:dyDescent="0.2">
      <c r="A7" s="82"/>
      <c r="B7" s="67"/>
      <c r="C7" s="67"/>
      <c r="D7" s="297" t="s">
        <v>38</v>
      </c>
      <c r="E7" s="299" t="s">
        <v>39</v>
      </c>
      <c r="F7" s="299" t="s">
        <v>109</v>
      </c>
      <c r="G7" s="60"/>
      <c r="H7" s="60"/>
      <c r="I7" s="60"/>
      <c r="J7" s="60"/>
      <c r="K7" s="60"/>
      <c r="L7" s="60"/>
      <c r="M7" s="60"/>
      <c r="N7" s="40"/>
      <c r="O7" s="60"/>
      <c r="P7" s="60"/>
      <c r="Q7" s="83"/>
      <c r="R7" s="94"/>
      <c r="S7" s="111"/>
      <c r="T7" s="154" t="s">
        <v>43</v>
      </c>
      <c r="U7" s="178">
        <f>F34</f>
        <v>16.666666666666664</v>
      </c>
      <c r="V7" s="178">
        <f>U7</f>
        <v>16.666666666666664</v>
      </c>
      <c r="W7" s="114"/>
      <c r="X7" s="114"/>
      <c r="Y7" s="114"/>
      <c r="Z7" s="114"/>
      <c r="AA7" s="114"/>
      <c r="AB7" s="114"/>
      <c r="AC7" s="114"/>
    </row>
    <row r="8" spans="1:29" s="68" customFormat="1" ht="12" customHeight="1" x14ac:dyDescent="0.2">
      <c r="A8" s="82"/>
      <c r="B8" s="67"/>
      <c r="C8" s="67"/>
      <c r="D8" s="298"/>
      <c r="E8" s="300"/>
      <c r="F8" s="300"/>
      <c r="G8" s="60"/>
      <c r="H8" s="60"/>
      <c r="I8" s="60"/>
      <c r="J8" s="60"/>
      <c r="K8" s="60"/>
      <c r="L8" s="60"/>
      <c r="M8" s="60"/>
      <c r="N8" s="40"/>
      <c r="O8" s="60"/>
      <c r="P8" s="60"/>
      <c r="Q8" s="83"/>
      <c r="R8" s="94"/>
      <c r="S8" s="111"/>
      <c r="U8" s="155"/>
      <c r="V8" s="156"/>
      <c r="W8" s="114"/>
      <c r="X8" s="114"/>
      <c r="Y8" s="114"/>
      <c r="Z8" s="114"/>
      <c r="AA8" s="114"/>
      <c r="AB8" s="114"/>
      <c r="AC8" s="114"/>
    </row>
    <row r="9" spans="1:29" s="68" customFormat="1" ht="12" customHeight="1" x14ac:dyDescent="0.2">
      <c r="A9" s="82"/>
      <c r="B9" s="67"/>
      <c r="C9" s="67"/>
      <c r="D9" s="298"/>
      <c r="E9" s="300"/>
      <c r="F9" s="300"/>
      <c r="G9" s="60"/>
      <c r="H9" s="60"/>
      <c r="I9" s="60"/>
      <c r="J9" s="60"/>
      <c r="K9" s="60"/>
      <c r="L9" s="60"/>
      <c r="M9" s="60"/>
      <c r="N9" s="40"/>
      <c r="O9" s="60"/>
      <c r="P9" s="60"/>
      <c r="Q9" s="83"/>
      <c r="R9" s="94"/>
      <c r="S9" s="111"/>
      <c r="T9" s="154"/>
      <c r="U9" s="155"/>
      <c r="V9" s="156"/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0</v>
      </c>
      <c r="C10" s="67"/>
      <c r="D10" s="71">
        <v>64.989999999999995</v>
      </c>
      <c r="E10" s="268">
        <v>3</v>
      </c>
      <c r="F10" s="146">
        <f>IF(E10&gt;0,E10/SUM(D10:E10)*100,NA())</f>
        <v>4.4124135902338582</v>
      </c>
      <c r="G10" s="60"/>
      <c r="H10" s="60"/>
      <c r="I10" s="60"/>
      <c r="J10" s="60"/>
      <c r="K10" s="60"/>
      <c r="L10" s="60"/>
      <c r="M10" s="60"/>
      <c r="N10" s="40"/>
      <c r="O10" s="60"/>
      <c r="P10" s="60"/>
      <c r="Q10" s="83"/>
      <c r="R10" s="94"/>
      <c r="S10" s="111"/>
      <c r="T10" s="61" t="str">
        <f t="shared" ref="T10:T33" si="0">B10</f>
        <v>Bracknell Forest</v>
      </c>
      <c r="U10" s="115" t="b">
        <f t="shared" ref="U10:U33" si="1">IF(T10=$U$2,60)</f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22</v>
      </c>
      <c r="C11" s="67"/>
      <c r="D11" s="71">
        <v>210.82</v>
      </c>
      <c r="E11" s="268">
        <v>16.399999999999999</v>
      </c>
      <c r="F11" s="160">
        <f t="shared" ref="F11:F33" si="2">IF(E11&gt;0,E11/SUM(D11:E11)*100,NA())</f>
        <v>7.2176745004841116</v>
      </c>
      <c r="G11" s="60"/>
      <c r="H11" s="60"/>
      <c r="I11" s="60"/>
      <c r="J11" s="60"/>
      <c r="K11" s="60"/>
      <c r="L11" s="60"/>
      <c r="M11" s="60"/>
      <c r="N11" s="40"/>
      <c r="O11" s="60"/>
      <c r="P11" s="60"/>
      <c r="Q11" s="83"/>
      <c r="R11" s="94"/>
      <c r="S11" s="111"/>
      <c r="T11" s="61" t="str">
        <f t="shared" si="0"/>
        <v>Brighton &amp; Hove</v>
      </c>
      <c r="U11" s="115" t="b">
        <f t="shared" si="1"/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8</v>
      </c>
      <c r="C12" s="67"/>
      <c r="D12" s="71">
        <v>204.7534</v>
      </c>
      <c r="E12" s="268">
        <v>82.181081081081075</v>
      </c>
      <c r="F12" s="160">
        <f t="shared" si="2"/>
        <v>28.64106146164378</v>
      </c>
      <c r="G12" s="60"/>
      <c r="H12" s="60"/>
      <c r="I12" s="60"/>
      <c r="J12" s="60"/>
      <c r="K12" s="60"/>
      <c r="L12" s="60"/>
      <c r="M12" s="60"/>
      <c r="N12" s="40"/>
      <c r="O12" s="60"/>
      <c r="P12" s="60"/>
      <c r="Q12" s="83"/>
      <c r="R12" s="94"/>
      <c r="S12" s="111"/>
      <c r="T12" s="61" t="str">
        <f t="shared" si="0"/>
        <v>Buckinghamshire</v>
      </c>
      <c r="U12" s="115" t="b">
        <f t="shared" si="1"/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4</v>
      </c>
      <c r="C13" s="67"/>
      <c r="D13" s="71">
        <v>281.57</v>
      </c>
      <c r="E13" s="269">
        <v>14.3</v>
      </c>
      <c r="F13" s="160">
        <f t="shared" si="2"/>
        <v>4.8332037719268595</v>
      </c>
      <c r="G13" s="60"/>
      <c r="H13" s="60"/>
      <c r="I13" s="60"/>
      <c r="J13" s="60"/>
      <c r="K13" s="60"/>
      <c r="L13" s="60"/>
      <c r="M13" s="60"/>
      <c r="N13" s="40"/>
      <c r="O13" s="60"/>
      <c r="P13" s="60"/>
      <c r="Q13" s="83"/>
      <c r="R13" s="94"/>
      <c r="S13" s="111"/>
      <c r="T13" s="61" t="str">
        <f t="shared" si="0"/>
        <v>East Sussex</v>
      </c>
      <c r="U13" s="115" t="b">
        <f t="shared" si="1"/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6</v>
      </c>
      <c r="C14" s="67"/>
      <c r="D14" s="71">
        <v>418.58</v>
      </c>
      <c r="E14" s="268">
        <v>67.73</v>
      </c>
      <c r="F14" s="160">
        <f t="shared" si="2"/>
        <v>13.927330303715738</v>
      </c>
      <c r="G14" s="60"/>
      <c r="H14" s="60"/>
      <c r="I14" s="60"/>
      <c r="J14" s="60"/>
      <c r="K14" s="60"/>
      <c r="L14" s="60"/>
      <c r="M14" s="60"/>
      <c r="N14" s="40"/>
      <c r="O14" s="60"/>
      <c r="P14" s="60"/>
      <c r="Q14" s="83"/>
      <c r="R14" s="94"/>
      <c r="S14" s="111"/>
      <c r="T14" s="61" t="str">
        <f t="shared" si="0"/>
        <v>Hampshire</v>
      </c>
      <c r="U14" s="115" t="b">
        <f t="shared" si="1"/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1</v>
      </c>
      <c r="C15" s="67"/>
      <c r="D15" s="71">
        <v>75.099999999999994</v>
      </c>
      <c r="E15" s="268">
        <v>5</v>
      </c>
      <c r="F15" s="160">
        <f t="shared" si="2"/>
        <v>6.2421972534332095</v>
      </c>
      <c r="G15" s="60"/>
      <c r="H15" s="60"/>
      <c r="I15" s="60"/>
      <c r="J15" s="60"/>
      <c r="K15" s="60"/>
      <c r="L15" s="60"/>
      <c r="M15" s="60"/>
      <c r="N15" s="40"/>
      <c r="O15" s="60"/>
      <c r="P15" s="60"/>
      <c r="Q15" s="83"/>
      <c r="R15" s="94"/>
      <c r="S15" s="111"/>
      <c r="T15" s="61" t="str">
        <f t="shared" si="0"/>
        <v>Isle of Wight</v>
      </c>
      <c r="U15" s="115" t="b">
        <f t="shared" si="1"/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9</v>
      </c>
      <c r="C16" s="67"/>
      <c r="D16" s="71">
        <v>586.13</v>
      </c>
      <c r="E16" s="268">
        <v>118.5</v>
      </c>
      <c r="F16" s="160">
        <f t="shared" si="2"/>
        <v>16.81733675829868</v>
      </c>
      <c r="G16" s="60"/>
      <c r="H16" s="60"/>
      <c r="I16" s="60"/>
      <c r="J16" s="60"/>
      <c r="K16" s="60"/>
      <c r="L16" s="60"/>
      <c r="M16" s="60"/>
      <c r="N16" s="40"/>
      <c r="O16" s="60"/>
      <c r="P16" s="60"/>
      <c r="Q16" s="83"/>
      <c r="R16" s="94"/>
      <c r="S16" s="111"/>
      <c r="T16" s="61" t="str">
        <f t="shared" si="0"/>
        <v>Kent</v>
      </c>
      <c r="U16" s="115" t="b">
        <f t="shared" si="1"/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2</v>
      </c>
      <c r="C17" s="67"/>
      <c r="D17" s="71">
        <v>132.29999999999993</v>
      </c>
      <c r="E17" s="268">
        <v>58.38</v>
      </c>
      <c r="F17" s="160">
        <f t="shared" si="2"/>
        <v>30.616740088105743</v>
      </c>
      <c r="G17" s="60"/>
      <c r="H17" s="60"/>
      <c r="I17" s="60"/>
      <c r="J17" s="60"/>
      <c r="K17" s="60"/>
      <c r="L17" s="60"/>
      <c r="M17" s="60"/>
      <c r="N17" s="40"/>
      <c r="O17" s="60"/>
      <c r="P17" s="60"/>
      <c r="Q17" s="83"/>
      <c r="R17" s="94"/>
      <c r="S17" s="111"/>
      <c r="T17" s="61" t="str">
        <f t="shared" si="0"/>
        <v>Medway</v>
      </c>
      <c r="U17" s="115" t="b">
        <f t="shared" si="1"/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10</v>
      </c>
      <c r="C18" s="67"/>
      <c r="D18" s="71">
        <v>133.77000000000001</v>
      </c>
      <c r="E18" s="268">
        <v>16.420000000000002</v>
      </c>
      <c r="F18" s="160">
        <f t="shared" si="2"/>
        <v>10.932818429988682</v>
      </c>
      <c r="G18" s="60"/>
      <c r="H18" s="60"/>
      <c r="I18" s="60"/>
      <c r="J18" s="60"/>
      <c r="K18" s="60"/>
      <c r="L18" s="60"/>
      <c r="M18" s="60"/>
      <c r="N18" s="40"/>
      <c r="O18" s="60"/>
      <c r="P18" s="60"/>
      <c r="Q18" s="83"/>
      <c r="R18" s="94"/>
      <c r="S18" s="111"/>
      <c r="T18" s="61" t="str">
        <f t="shared" si="0"/>
        <v>Milton Keynes</v>
      </c>
      <c r="U18" s="115" t="b">
        <f t="shared" si="1"/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11</v>
      </c>
      <c r="C19" s="67"/>
      <c r="D19" s="71">
        <v>299.36</v>
      </c>
      <c r="E19" s="268">
        <v>44.03</v>
      </c>
      <c r="F19" s="160">
        <f t="shared" si="2"/>
        <v>12.822155566556978</v>
      </c>
      <c r="G19" s="60"/>
      <c r="H19" s="60"/>
      <c r="I19" s="60"/>
      <c r="J19" s="60"/>
      <c r="K19" s="60"/>
      <c r="L19" s="60"/>
      <c r="M19" s="60"/>
      <c r="N19" s="40"/>
      <c r="O19" s="60"/>
      <c r="P19" s="60"/>
      <c r="Q19" s="83"/>
      <c r="R19" s="94"/>
      <c r="S19" s="111"/>
      <c r="T19" s="61" t="str">
        <f t="shared" si="0"/>
        <v>Oxfordshire</v>
      </c>
      <c r="U19" s="115" t="b">
        <f t="shared" si="1"/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12</v>
      </c>
      <c r="C20" s="67"/>
      <c r="D20" s="71">
        <v>162.61295999999999</v>
      </c>
      <c r="E20" s="268">
        <v>15</v>
      </c>
      <c r="F20" s="160">
        <f t="shared" si="2"/>
        <v>8.4453296651325456</v>
      </c>
      <c r="G20" s="60"/>
      <c r="H20" s="60"/>
      <c r="I20" s="60"/>
      <c r="J20" s="60"/>
      <c r="K20" s="60"/>
      <c r="L20" s="60"/>
      <c r="M20" s="60"/>
      <c r="N20" s="40"/>
      <c r="O20" s="60"/>
      <c r="P20" s="60"/>
      <c r="Q20" s="83"/>
      <c r="R20" s="94"/>
      <c r="S20" s="111"/>
      <c r="T20" s="61" t="str">
        <f t="shared" si="0"/>
        <v>Portsmouth</v>
      </c>
      <c r="U20" s="115" t="b">
        <f t="shared" si="1"/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3</v>
      </c>
      <c r="C21" s="67"/>
      <c r="D21" s="71">
        <v>90.39</v>
      </c>
      <c r="E21" s="268">
        <v>67</v>
      </c>
      <c r="F21" s="160">
        <f t="shared" si="2"/>
        <v>42.569413558675905</v>
      </c>
      <c r="G21" s="60"/>
      <c r="H21" s="60"/>
      <c r="I21" s="60"/>
      <c r="J21" s="60"/>
      <c r="K21" s="60"/>
      <c r="L21" s="60"/>
      <c r="M21" s="60"/>
      <c r="N21" s="40"/>
      <c r="O21" s="60"/>
      <c r="P21" s="60"/>
      <c r="Q21" s="83"/>
      <c r="R21" s="94"/>
      <c r="S21" s="111"/>
      <c r="T21" s="61" t="str">
        <f t="shared" si="0"/>
        <v>Reading</v>
      </c>
      <c r="U21" s="115" t="b">
        <f t="shared" si="1"/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13</v>
      </c>
      <c r="C22" s="67"/>
      <c r="D22" s="71">
        <v>72.710000000000008</v>
      </c>
      <c r="E22" s="268">
        <v>60</v>
      </c>
      <c r="F22" s="160">
        <f t="shared" si="2"/>
        <v>45.211363122598144</v>
      </c>
      <c r="G22" s="60"/>
      <c r="H22" s="60"/>
      <c r="I22" s="60"/>
      <c r="J22" s="60"/>
      <c r="K22" s="60"/>
      <c r="L22" s="60"/>
      <c r="M22" s="60"/>
      <c r="N22" s="40"/>
      <c r="O22" s="60"/>
      <c r="P22" s="60"/>
      <c r="Q22" s="83"/>
      <c r="R22" s="94"/>
      <c r="S22" s="111"/>
      <c r="T22" s="61" t="str">
        <f t="shared" si="0"/>
        <v>Slough</v>
      </c>
      <c r="U22" s="115" t="b">
        <f t="shared" si="1"/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28</v>
      </c>
      <c r="C23" s="67"/>
      <c r="D23" s="71">
        <v>216.5</v>
      </c>
      <c r="E23" s="268">
        <v>79.3</v>
      </c>
      <c r="F23" s="160">
        <f t="shared" si="2"/>
        <v>26.808654496281271</v>
      </c>
      <c r="G23" s="60"/>
      <c r="H23" s="60"/>
      <c r="I23" s="60"/>
      <c r="J23" s="60"/>
      <c r="K23" s="60"/>
      <c r="L23" s="60"/>
      <c r="M23" s="60"/>
      <c r="N23" s="40"/>
      <c r="O23" s="60"/>
      <c r="P23" s="60"/>
      <c r="Q23" s="83"/>
      <c r="R23" s="94"/>
      <c r="S23" s="111"/>
      <c r="T23" s="61" t="str">
        <f t="shared" si="0"/>
        <v>Somerset</v>
      </c>
      <c r="U23" s="115" t="b">
        <f t="shared" si="1"/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14</v>
      </c>
      <c r="C24" s="67"/>
      <c r="D24" s="71">
        <v>163.18</v>
      </c>
      <c r="E24" s="268">
        <v>31</v>
      </c>
      <c r="F24" s="160">
        <f t="shared" si="2"/>
        <v>15.964568956638169</v>
      </c>
      <c r="G24" s="60"/>
      <c r="H24" s="60"/>
      <c r="I24" s="60"/>
      <c r="J24" s="60"/>
      <c r="K24" s="60"/>
      <c r="L24" s="60"/>
      <c r="M24" s="60"/>
      <c r="N24" s="40"/>
      <c r="O24" s="60"/>
      <c r="P24" s="60"/>
      <c r="Q24" s="83"/>
      <c r="R24" s="94"/>
      <c r="S24" s="111"/>
      <c r="T24" s="61" t="str">
        <f t="shared" si="0"/>
        <v>Southampton</v>
      </c>
      <c r="U24" s="115" t="b">
        <f t="shared" si="1"/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82"/>
      <c r="B25" s="69" t="s">
        <v>7</v>
      </c>
      <c r="C25" s="67"/>
      <c r="D25" s="71">
        <v>470.19799999999998</v>
      </c>
      <c r="E25" s="268">
        <v>89</v>
      </c>
      <c r="F25" s="160">
        <f t="shared" si="2"/>
        <v>15.915650628221131</v>
      </c>
      <c r="G25" s="60"/>
      <c r="H25" s="60"/>
      <c r="I25" s="60"/>
      <c r="J25" s="60"/>
      <c r="K25" s="60"/>
      <c r="L25" s="60"/>
      <c r="M25" s="60"/>
      <c r="N25" s="40"/>
      <c r="O25" s="60"/>
      <c r="P25" s="60"/>
      <c r="Q25" s="83"/>
      <c r="R25" s="94"/>
      <c r="S25" s="111"/>
      <c r="T25" s="61" t="str">
        <f t="shared" si="0"/>
        <v>Surrey</v>
      </c>
      <c r="U25" s="115" t="b">
        <f t="shared" si="1"/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175"/>
      <c r="B26" s="69" t="s">
        <v>48</v>
      </c>
      <c r="C26" s="67"/>
      <c r="D26" s="71">
        <v>108.88</v>
      </c>
      <c r="E26" s="268">
        <v>11.84</v>
      </c>
      <c r="F26" s="160">
        <f t="shared" si="2"/>
        <v>9.8078197481776019</v>
      </c>
      <c r="G26" s="60"/>
      <c r="H26" s="60"/>
      <c r="I26" s="60"/>
      <c r="J26" s="60"/>
      <c r="K26" s="60"/>
      <c r="L26" s="60"/>
      <c r="M26" s="60"/>
      <c r="N26" s="40"/>
      <c r="O26" s="60"/>
      <c r="P26" s="60"/>
      <c r="Q26" s="83"/>
      <c r="R26" s="94"/>
      <c r="S26" s="111"/>
      <c r="T26" s="61" t="str">
        <f t="shared" si="0"/>
        <v>Swindon</v>
      </c>
      <c r="U26" s="115" t="b">
        <f t="shared" si="1"/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175"/>
      <c r="B27" s="69" t="s">
        <v>108</v>
      </c>
      <c r="C27" s="67"/>
      <c r="D27" s="71">
        <v>94.4</v>
      </c>
      <c r="E27" s="268">
        <v>26</v>
      </c>
      <c r="F27" s="160">
        <f>IF(E27&gt;0,E27/SUM(D27:E27)*100,NA())</f>
        <v>21.59468438538206</v>
      </c>
      <c r="G27" s="60"/>
      <c r="H27" s="60"/>
      <c r="I27" s="60"/>
      <c r="J27" s="60"/>
      <c r="K27" s="60"/>
      <c r="L27" s="60"/>
      <c r="M27" s="60"/>
      <c r="N27" s="40"/>
      <c r="O27" s="60"/>
      <c r="P27" s="60"/>
      <c r="Q27" s="83"/>
      <c r="R27" s="94"/>
      <c r="S27" s="111"/>
      <c r="T27" s="61" t="str">
        <f t="shared" si="0"/>
        <v>Torbay</v>
      </c>
      <c r="U27" s="115" t="b">
        <f t="shared" si="1"/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15</v>
      </c>
      <c r="C28" s="67"/>
      <c r="D28" s="71">
        <v>77.37</v>
      </c>
      <c r="E28" s="269">
        <v>18.579999999999998</v>
      </c>
      <c r="F28" s="160">
        <f t="shared" si="2"/>
        <v>19.364252214695153</v>
      </c>
      <c r="G28" s="60"/>
      <c r="H28" s="60"/>
      <c r="I28" s="60"/>
      <c r="J28" s="60"/>
      <c r="K28" s="60"/>
      <c r="L28" s="60"/>
      <c r="M28" s="60"/>
      <c r="N28" s="40"/>
      <c r="O28" s="60"/>
      <c r="P28" s="60"/>
      <c r="Q28" s="83"/>
      <c r="R28" s="94"/>
      <c r="S28" s="111"/>
      <c r="T28" s="61" t="str">
        <f t="shared" si="0"/>
        <v>West Berkshire</v>
      </c>
      <c r="U28" s="115" t="b">
        <f t="shared" si="1"/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5</v>
      </c>
      <c r="C29" s="67"/>
      <c r="D29" s="71">
        <v>444.36</v>
      </c>
      <c r="E29" s="269">
        <v>64.849999999999994</v>
      </c>
      <c r="F29" s="160">
        <f t="shared" si="2"/>
        <v>12.735413680014137</v>
      </c>
      <c r="G29" s="60"/>
      <c r="H29" s="60"/>
      <c r="I29" s="60"/>
      <c r="J29" s="60"/>
      <c r="K29" s="60"/>
      <c r="L29" s="60"/>
      <c r="M29" s="60"/>
      <c r="N29" s="40"/>
      <c r="O29" s="60"/>
      <c r="P29" s="60"/>
      <c r="Q29" s="83"/>
      <c r="R29" s="94"/>
      <c r="S29" s="111"/>
      <c r="T29" s="61" t="str">
        <f t="shared" si="0"/>
        <v>West Sussex</v>
      </c>
      <c r="U29" s="115" t="b">
        <f t="shared" si="1"/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69" t="s">
        <v>21</v>
      </c>
      <c r="C30" s="67"/>
      <c r="D30" s="150">
        <v>45.22</v>
      </c>
      <c r="E30" s="268">
        <v>16</v>
      </c>
      <c r="F30" s="160">
        <f t="shared" si="2"/>
        <v>26.135249918327347</v>
      </c>
      <c r="G30" s="60"/>
      <c r="H30" s="60"/>
      <c r="I30" s="60"/>
      <c r="J30" s="60"/>
      <c r="K30" s="60"/>
      <c r="L30" s="60"/>
      <c r="M30" s="60"/>
      <c r="N30" s="40"/>
      <c r="O30" s="60"/>
      <c r="P30" s="60"/>
      <c r="Q30" s="83"/>
      <c r="R30" s="94"/>
      <c r="S30" s="111"/>
      <c r="T30" s="61" t="str">
        <f t="shared" si="0"/>
        <v>Windsor &amp; Maidenhead</v>
      </c>
      <c r="U30" s="115" t="b">
        <f t="shared" si="1"/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82"/>
      <c r="B31" s="69" t="s">
        <v>16</v>
      </c>
      <c r="C31" s="67"/>
      <c r="D31" s="150">
        <v>57.4</v>
      </c>
      <c r="E31" s="268">
        <v>20.14</v>
      </c>
      <c r="F31" s="160">
        <f t="shared" si="2"/>
        <v>25.973690998194481</v>
      </c>
      <c r="G31" s="60"/>
      <c r="H31" s="60"/>
      <c r="I31" s="60"/>
      <c r="J31" s="60"/>
      <c r="K31" s="60"/>
      <c r="L31" s="60"/>
      <c r="M31" s="60"/>
      <c r="N31" s="40"/>
      <c r="O31" s="60"/>
      <c r="P31" s="60"/>
      <c r="Q31" s="83"/>
      <c r="R31" s="94"/>
      <c r="S31" s="111"/>
      <c r="T31" s="61" t="str">
        <f t="shared" si="0"/>
        <v>Wokingham</v>
      </c>
      <c r="U31" s="115" t="b">
        <f t="shared" si="1"/>
        <v>0</v>
      </c>
      <c r="W31" s="114"/>
      <c r="X31" s="114"/>
      <c r="Y31" s="114"/>
      <c r="Z31" s="114"/>
      <c r="AA31" s="114"/>
      <c r="AB31" s="114"/>
      <c r="AC31" s="114"/>
    </row>
    <row r="32" spans="1:29" s="68" customFormat="1" ht="13.5" customHeight="1" x14ac:dyDescent="0.2">
      <c r="A32" s="82"/>
      <c r="B32" s="88" t="s">
        <v>23</v>
      </c>
      <c r="C32" s="67"/>
      <c r="D32" s="89">
        <v>3990</v>
      </c>
      <c r="E32" s="90">
        <v>810</v>
      </c>
      <c r="F32" s="193">
        <f t="shared" si="2"/>
        <v>16.875</v>
      </c>
      <c r="G32" s="60"/>
      <c r="H32" s="60"/>
      <c r="I32" s="60"/>
      <c r="J32" s="60"/>
      <c r="K32" s="60"/>
      <c r="L32" s="60"/>
      <c r="M32" s="60"/>
      <c r="N32" s="40"/>
      <c r="O32" s="60"/>
      <c r="P32" s="60"/>
      <c r="Q32" s="83"/>
      <c r="R32" s="94"/>
      <c r="S32" s="111"/>
      <c r="T32" s="61" t="str">
        <f t="shared" si="0"/>
        <v>South East</v>
      </c>
      <c r="U32" s="115" t="b">
        <f t="shared" si="1"/>
        <v>0</v>
      </c>
      <c r="W32" s="114"/>
      <c r="X32" s="114"/>
      <c r="Y32" s="114"/>
      <c r="Z32" s="114"/>
      <c r="AA32" s="114"/>
      <c r="AB32" s="114"/>
      <c r="AC32" s="114"/>
    </row>
    <row r="33" spans="1:29" s="68" customFormat="1" ht="13.5" customHeight="1" x14ac:dyDescent="0.2">
      <c r="A33" s="175"/>
      <c r="B33" s="186" t="s">
        <v>50</v>
      </c>
      <c r="C33" s="67"/>
      <c r="D33" s="188">
        <v>2510</v>
      </c>
      <c r="E33" s="191">
        <v>430</v>
      </c>
      <c r="F33" s="194">
        <f t="shared" si="2"/>
        <v>14.625850340136054</v>
      </c>
      <c r="G33" s="60"/>
      <c r="H33" s="60"/>
      <c r="I33" s="60"/>
      <c r="J33" s="60"/>
      <c r="K33" s="60"/>
      <c r="L33" s="60"/>
      <c r="M33" s="60"/>
      <c r="N33" s="40"/>
      <c r="O33" s="60"/>
      <c r="P33" s="60"/>
      <c r="Q33" s="83"/>
      <c r="R33" s="94"/>
      <c r="S33" s="111"/>
      <c r="T33" s="176" t="str">
        <f t="shared" si="0"/>
        <v>South West</v>
      </c>
      <c r="U33" s="177" t="b">
        <f t="shared" si="1"/>
        <v>0</v>
      </c>
      <c r="W33" s="114"/>
      <c r="X33" s="114"/>
      <c r="Y33" s="114"/>
      <c r="Z33" s="114"/>
      <c r="AA33" s="114"/>
      <c r="AB33" s="114"/>
      <c r="AC33" s="114"/>
    </row>
    <row r="34" spans="1:29" s="65" customFormat="1" ht="15" customHeight="1" x14ac:dyDescent="0.2">
      <c r="A34" s="79"/>
      <c r="B34" s="147" t="s">
        <v>40</v>
      </c>
      <c r="C34" s="58"/>
      <c r="D34" s="148">
        <v>27700</v>
      </c>
      <c r="E34" s="149">
        <v>5540</v>
      </c>
      <c r="F34" s="195">
        <f>IF(E34&gt;0,E34/SUM(D34:E34)*100,NA())</f>
        <v>16.666666666666664</v>
      </c>
      <c r="G34" s="58"/>
      <c r="H34" s="58"/>
      <c r="I34" s="58"/>
      <c r="J34" s="58"/>
      <c r="K34" s="58"/>
      <c r="L34" s="58"/>
      <c r="M34" s="58"/>
      <c r="N34" s="40"/>
      <c r="O34" s="60"/>
      <c r="P34" s="60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20.25" customHeight="1" x14ac:dyDescent="0.2">
      <c r="A35" s="79"/>
      <c r="B35" s="145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78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7.5" customHeight="1" x14ac:dyDescent="0.2">
      <c r="A36" s="79"/>
      <c r="B36" s="44"/>
      <c r="C36" s="44"/>
      <c r="D36" s="43"/>
      <c r="E36" s="43"/>
      <c r="F36" s="43"/>
      <c r="G36" s="43"/>
      <c r="H36" s="45"/>
      <c r="I36" s="45"/>
      <c r="J36" s="45"/>
      <c r="K36" s="45"/>
      <c r="L36" s="45"/>
      <c r="M36" s="45"/>
      <c r="N36" s="45"/>
      <c r="O36" s="45"/>
      <c r="P36" s="46"/>
      <c r="Q36" s="78"/>
      <c r="R36" s="92"/>
      <c r="S36" s="105"/>
      <c r="W36" s="114"/>
      <c r="X36" s="114"/>
      <c r="Y36" s="114"/>
      <c r="Z36" s="114"/>
      <c r="AA36" s="114"/>
      <c r="AB36" s="114"/>
      <c r="AC36" s="114"/>
    </row>
    <row r="37" spans="1:29" s="65" customFormat="1" ht="15" customHeight="1" x14ac:dyDescent="0.2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5"/>
      <c r="R37" s="92"/>
      <c r="S37" s="105"/>
      <c r="W37" s="114"/>
      <c r="X37" s="114"/>
      <c r="Y37" s="114"/>
      <c r="Z37" s="114"/>
      <c r="AA37" s="114"/>
      <c r="AB37" s="114"/>
      <c r="AC37" s="114"/>
    </row>
    <row r="38" spans="1:29" s="65" customFormat="1" ht="11.25" customHeight="1" x14ac:dyDescent="0.2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8"/>
      <c r="R38" s="92"/>
      <c r="S38" s="105"/>
      <c r="U38" s="110"/>
      <c r="W38" s="114"/>
      <c r="X38" s="114"/>
      <c r="Y38" s="114"/>
      <c r="Z38" s="114"/>
      <c r="AA38" s="114"/>
      <c r="AB38" s="114"/>
      <c r="AC38" s="114"/>
    </row>
    <row r="39" spans="1:29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  <c r="R39" s="92"/>
      <c r="S39" s="158"/>
      <c r="T39" s="112"/>
      <c r="U39" s="112"/>
      <c r="V39" s="112"/>
      <c r="W39" s="114"/>
      <c r="X39" s="114"/>
      <c r="Y39" s="114"/>
      <c r="Z39" s="114"/>
      <c r="AA39" s="114"/>
      <c r="AB39" s="114"/>
      <c r="AC39" s="114"/>
    </row>
    <row r="40" spans="1:29" s="65" customFormat="1" ht="15" customHeight="1" x14ac:dyDescent="0.25">
      <c r="A40" s="77"/>
      <c r="B40" s="144" t="s">
        <v>44</v>
      </c>
      <c r="C40" s="60"/>
      <c r="D40" s="60"/>
      <c r="E40" s="60"/>
      <c r="F40" s="6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78"/>
      <c r="R40" s="92"/>
      <c r="S40" s="105"/>
      <c r="T40" s="112"/>
      <c r="U40" s="112"/>
      <c r="V40" s="112"/>
      <c r="W40" s="114"/>
      <c r="X40" s="114"/>
    </row>
    <row r="41" spans="1:29" s="65" customFormat="1" ht="18" customHeight="1" x14ac:dyDescent="0.2">
      <c r="A41" s="79"/>
      <c r="B41" s="138"/>
      <c r="C41" s="60"/>
      <c r="D41" s="60"/>
      <c r="E41" s="60"/>
      <c r="F41" s="6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78"/>
      <c r="R41" s="92"/>
      <c r="S41" s="105"/>
      <c r="T41" s="112"/>
      <c r="U41" s="112"/>
      <c r="V41" s="112"/>
      <c r="W41" s="114"/>
      <c r="X41" s="114"/>
    </row>
    <row r="42" spans="1:29" s="65" customFormat="1" ht="36" customHeight="1" x14ac:dyDescent="0.2">
      <c r="A42" s="79"/>
      <c r="B42" s="67"/>
      <c r="C42" s="67"/>
      <c r="D42" s="140" t="s">
        <v>45</v>
      </c>
      <c r="E42" s="169" t="s">
        <v>46</v>
      </c>
      <c r="F42" s="139" t="s">
        <v>111</v>
      </c>
      <c r="G42" s="170" t="s">
        <v>29</v>
      </c>
      <c r="H42" s="171" t="s">
        <v>47</v>
      </c>
      <c r="I42" s="38"/>
      <c r="J42" s="38"/>
      <c r="K42" s="38"/>
      <c r="L42" s="38"/>
      <c r="M42" s="38"/>
      <c r="N42" s="38"/>
      <c r="O42" s="38"/>
      <c r="P42" s="38"/>
      <c r="Q42" s="78"/>
      <c r="R42" s="92"/>
      <c r="S42" s="105"/>
      <c r="T42" s="112"/>
      <c r="U42" s="112"/>
      <c r="V42" s="112"/>
      <c r="W42" s="114"/>
      <c r="X42" s="114"/>
    </row>
    <row r="43" spans="1:29" s="63" customFormat="1" ht="13.5" customHeight="1" x14ac:dyDescent="0.2">
      <c r="A43" s="80"/>
      <c r="B43" s="69" t="s">
        <v>0</v>
      </c>
      <c r="C43" s="67"/>
      <c r="D43" s="121">
        <v>14.0625</v>
      </c>
      <c r="E43" s="121">
        <v>13.311148086522461</v>
      </c>
      <c r="F43" s="146">
        <v>4.4124135902338582</v>
      </c>
      <c r="G43" s="166"/>
      <c r="H43" s="162">
        <f>(F43-D43)/D43</f>
        <v>-0.68622836691670352</v>
      </c>
      <c r="I43" s="38"/>
      <c r="J43" s="38"/>
      <c r="K43" s="38"/>
      <c r="L43" s="38"/>
      <c r="M43" s="38"/>
      <c r="N43" s="38"/>
      <c r="O43" s="38"/>
      <c r="P43" s="38"/>
      <c r="Q43" s="81"/>
      <c r="R43" s="93"/>
      <c r="S43" s="108"/>
      <c r="T43" s="49" t="str">
        <f>B43</f>
        <v>Bracknell Forest</v>
      </c>
      <c r="U43" s="50" t="b">
        <f t="shared" ref="U43:U65" si="3">IF(T43=$U$2,H43)</f>
        <v>0</v>
      </c>
      <c r="V43" s="112"/>
      <c r="W43" s="114"/>
      <c r="X43" s="114"/>
      <c r="Y43" s="65"/>
      <c r="Z43" s="65"/>
      <c r="AA43" s="65"/>
      <c r="AB43" s="65"/>
      <c r="AC43" s="65"/>
    </row>
    <row r="44" spans="1:29" ht="13.5" customHeight="1" x14ac:dyDescent="0.2">
      <c r="A44" s="79"/>
      <c r="B44" s="69" t="s">
        <v>22</v>
      </c>
      <c r="C44" s="67"/>
      <c r="D44" s="121">
        <v>4.3103448275862073</v>
      </c>
      <c r="E44" s="121">
        <v>5.6127221702525727</v>
      </c>
      <c r="F44" s="160">
        <v>7.2176745004841116</v>
      </c>
      <c r="G44" s="167"/>
      <c r="H44" s="163">
        <f t="shared" ref="H44:H67" si="4">(F44-D44)/D44</f>
        <v>0.67450048411231378</v>
      </c>
      <c r="I44" s="41"/>
      <c r="J44" s="41"/>
      <c r="K44" s="41"/>
      <c r="L44" s="38"/>
      <c r="M44" s="38"/>
      <c r="N44" s="38"/>
      <c r="O44" s="38"/>
      <c r="P44" s="38"/>
      <c r="Q44" s="78"/>
      <c r="R44" s="92"/>
      <c r="S44" s="105"/>
      <c r="T44" s="49" t="str">
        <f t="shared" ref="T44:T65" si="5">B44</f>
        <v>Brighton &amp; Hove</v>
      </c>
      <c r="U44" s="50" t="b">
        <f t="shared" si="3"/>
        <v>0</v>
      </c>
      <c r="V44" s="112"/>
      <c r="W44" s="114"/>
      <c r="X44" s="114"/>
    </row>
    <row r="45" spans="1:29" ht="13.5" customHeight="1" x14ac:dyDescent="0.2">
      <c r="A45" s="79"/>
      <c r="B45" s="69" t="s">
        <v>8</v>
      </c>
      <c r="C45" s="67"/>
      <c r="D45" s="121">
        <v>8.4577114427860707</v>
      </c>
      <c r="E45" s="121">
        <v>33.279897403013784</v>
      </c>
      <c r="F45" s="160">
        <v>28.64106146164378</v>
      </c>
      <c r="G45" s="167"/>
      <c r="H45" s="163">
        <f t="shared" si="4"/>
        <v>2.3863843257590585</v>
      </c>
      <c r="I45" s="41"/>
      <c r="J45" s="41"/>
      <c r="K45" s="41"/>
      <c r="L45" s="38"/>
      <c r="M45" s="38"/>
      <c r="N45" s="38"/>
      <c r="O45" s="38"/>
      <c r="P45" s="38"/>
      <c r="Q45" s="78"/>
      <c r="R45" s="92"/>
      <c r="S45" s="105"/>
      <c r="T45" s="49" t="str">
        <f t="shared" si="5"/>
        <v>Buckinghamshire</v>
      </c>
      <c r="U45" s="50" t="b">
        <f t="shared" si="3"/>
        <v>0</v>
      </c>
      <c r="V45" s="112"/>
      <c r="W45" s="114"/>
      <c r="X45" s="114"/>
      <c r="Y45" s="116"/>
    </row>
    <row r="46" spans="1:29" ht="13.5" customHeight="1" x14ac:dyDescent="0.2">
      <c r="A46" s="79"/>
      <c r="B46" s="69" t="s">
        <v>4</v>
      </c>
      <c r="C46" s="67"/>
      <c r="D46" s="121">
        <v>1.2084592145015105</v>
      </c>
      <c r="E46" s="161">
        <v>2.3969319271332696</v>
      </c>
      <c r="F46" s="160">
        <v>4.8332037719268595</v>
      </c>
      <c r="G46" s="167"/>
      <c r="H46" s="163">
        <f t="shared" si="4"/>
        <v>2.9994761212694767</v>
      </c>
      <c r="I46" s="41"/>
      <c r="J46" s="41"/>
      <c r="K46" s="41"/>
      <c r="L46" s="38"/>
      <c r="M46" s="38"/>
      <c r="N46" s="38"/>
      <c r="O46" s="38"/>
      <c r="P46" s="38"/>
      <c r="Q46" s="78"/>
      <c r="R46" s="92"/>
      <c r="S46" s="105"/>
      <c r="T46" s="49" t="str">
        <f t="shared" si="5"/>
        <v>East Sussex</v>
      </c>
      <c r="U46" s="50" t="b">
        <f t="shared" si="3"/>
        <v>0</v>
      </c>
      <c r="V46" s="112"/>
      <c r="W46" s="114"/>
      <c r="X46" s="114"/>
      <c r="Y46" s="106"/>
    </row>
    <row r="47" spans="1:29" ht="13.5" customHeight="1" x14ac:dyDescent="0.2">
      <c r="A47" s="79"/>
      <c r="B47" s="69" t="s">
        <v>6</v>
      </c>
      <c r="C47" s="67"/>
      <c r="D47" s="121">
        <v>11.185682326621924</v>
      </c>
      <c r="E47" s="121">
        <v>13.366005791935844</v>
      </c>
      <c r="F47" s="160">
        <v>13.927330303715738</v>
      </c>
      <c r="G47" s="167"/>
      <c r="H47" s="163">
        <f t="shared" si="4"/>
        <v>0.24510332915218699</v>
      </c>
      <c r="I47" s="41"/>
      <c r="J47" s="41"/>
      <c r="K47" s="41"/>
      <c r="L47" s="38"/>
      <c r="M47" s="38"/>
      <c r="N47" s="38"/>
      <c r="O47" s="38"/>
      <c r="P47" s="38"/>
      <c r="Q47" s="78"/>
      <c r="R47" s="92"/>
      <c r="S47" s="105"/>
      <c r="T47" s="49" t="str">
        <f t="shared" si="5"/>
        <v>Hampshire</v>
      </c>
      <c r="U47" s="50" t="b">
        <f t="shared" si="3"/>
        <v>0</v>
      </c>
      <c r="V47" s="112"/>
      <c r="W47" s="114"/>
      <c r="X47" s="114"/>
    </row>
    <row r="48" spans="1:29" ht="13.5" customHeight="1" x14ac:dyDescent="0.2">
      <c r="A48" s="79"/>
      <c r="B48" s="69" t="s">
        <v>1</v>
      </c>
      <c r="C48" s="67"/>
      <c r="D48" s="121">
        <v>15.584415584415584</v>
      </c>
      <c r="E48" s="121">
        <v>9.7560975609756095</v>
      </c>
      <c r="F48" s="160">
        <v>6.2421972534332095</v>
      </c>
      <c r="G48" s="167"/>
      <c r="H48" s="163">
        <f t="shared" si="4"/>
        <v>-0.59945900957136911</v>
      </c>
      <c r="I48" s="41"/>
      <c r="J48" s="41"/>
      <c r="K48" s="41"/>
      <c r="L48" s="38"/>
      <c r="M48" s="38"/>
      <c r="N48" s="38"/>
      <c r="O48" s="38"/>
      <c r="P48" s="38"/>
      <c r="Q48" s="78"/>
      <c r="R48" s="92"/>
      <c r="S48" s="105"/>
      <c r="T48" s="49" t="str">
        <f t="shared" si="5"/>
        <v>Isle of Wight</v>
      </c>
      <c r="U48" s="50" t="b">
        <f t="shared" si="3"/>
        <v>0</v>
      </c>
      <c r="V48" s="112"/>
      <c r="W48" s="114"/>
      <c r="X48" s="114"/>
    </row>
    <row r="49" spans="1:24" ht="13.5" customHeight="1" x14ac:dyDescent="0.2">
      <c r="A49" s="79"/>
      <c r="B49" s="69" t="s">
        <v>9</v>
      </c>
      <c r="C49" s="67"/>
      <c r="D49" s="121">
        <v>19.801980198019802</v>
      </c>
      <c r="E49" s="121">
        <v>19.840649898453368</v>
      </c>
      <c r="F49" s="160">
        <v>16.81733675829868</v>
      </c>
      <c r="G49" s="167"/>
      <c r="H49" s="163">
        <f t="shared" si="4"/>
        <v>-0.15072449370591665</v>
      </c>
      <c r="I49" s="41"/>
      <c r="J49" s="41"/>
      <c r="K49" s="41"/>
      <c r="L49" s="38"/>
      <c r="M49" s="38"/>
      <c r="N49" s="38"/>
      <c r="O49" s="38"/>
      <c r="P49" s="38"/>
      <c r="Q49" s="78"/>
      <c r="R49" s="92"/>
      <c r="S49" s="105"/>
      <c r="T49" s="49" t="str">
        <f t="shared" si="5"/>
        <v>Kent</v>
      </c>
      <c r="U49" s="50" t="b">
        <f t="shared" si="3"/>
        <v>0</v>
      </c>
      <c r="V49" s="112"/>
      <c r="W49" s="114"/>
      <c r="X49" s="114"/>
    </row>
    <row r="50" spans="1:24" ht="13.5" customHeight="1" x14ac:dyDescent="0.2">
      <c r="A50" s="79"/>
      <c r="B50" s="69" t="s">
        <v>2</v>
      </c>
      <c r="C50" s="67"/>
      <c r="D50" s="121">
        <v>32.820512820512818</v>
      </c>
      <c r="E50" s="121">
        <v>37.06293706293706</v>
      </c>
      <c r="F50" s="160">
        <v>30.616740088105743</v>
      </c>
      <c r="G50" s="167"/>
      <c r="H50" s="163">
        <f t="shared" si="4"/>
        <v>-6.7146200440528048E-2</v>
      </c>
      <c r="I50" s="41"/>
      <c r="J50" s="41"/>
      <c r="K50" s="41"/>
      <c r="L50" s="38"/>
      <c r="M50" s="38"/>
      <c r="N50" s="38"/>
      <c r="O50" s="38"/>
      <c r="P50" s="38"/>
      <c r="Q50" s="78"/>
      <c r="R50" s="92"/>
      <c r="S50" s="105"/>
      <c r="T50" s="49" t="str">
        <f t="shared" si="5"/>
        <v>Medway</v>
      </c>
      <c r="U50" s="50" t="b">
        <f t="shared" si="3"/>
        <v>0</v>
      </c>
      <c r="V50" s="112"/>
      <c r="W50" s="114"/>
      <c r="X50" s="114"/>
    </row>
    <row r="51" spans="1:24" ht="13.5" customHeight="1" x14ac:dyDescent="0.2">
      <c r="A51" s="79"/>
      <c r="B51" s="69" t="s">
        <v>10</v>
      </c>
      <c r="C51" s="67"/>
      <c r="D51" s="121">
        <v>24.69879518072289</v>
      </c>
      <c r="E51" s="121">
        <v>20.983606557377048</v>
      </c>
      <c r="F51" s="160">
        <v>10.932818429988682</v>
      </c>
      <c r="G51" s="167"/>
      <c r="H51" s="163">
        <f t="shared" si="4"/>
        <v>-0.55735418063948261</v>
      </c>
      <c r="I51" s="41"/>
      <c r="J51" s="41"/>
      <c r="K51" s="41"/>
      <c r="L51" s="38"/>
      <c r="M51" s="38"/>
      <c r="N51" s="38"/>
      <c r="O51" s="38"/>
      <c r="P51" s="38"/>
      <c r="Q51" s="78"/>
      <c r="R51" s="92"/>
      <c r="S51" s="105"/>
      <c r="T51" s="49" t="str">
        <f t="shared" si="5"/>
        <v>Milton Keynes</v>
      </c>
      <c r="U51" s="50" t="b">
        <f t="shared" si="3"/>
        <v>0</v>
      </c>
      <c r="V51" s="112"/>
      <c r="W51" s="114"/>
      <c r="X51" s="114"/>
    </row>
    <row r="52" spans="1:24" ht="13.5" customHeight="1" x14ac:dyDescent="0.2">
      <c r="A52" s="79"/>
      <c r="B52" s="69" t="s">
        <v>11</v>
      </c>
      <c r="C52" s="67"/>
      <c r="D52" s="121">
        <v>22.065727699530516</v>
      </c>
      <c r="E52" s="121">
        <v>13.431013431013431</v>
      </c>
      <c r="F52" s="160">
        <v>12.822155566556978</v>
      </c>
      <c r="G52" s="167"/>
      <c r="H52" s="163">
        <f t="shared" si="4"/>
        <v>-0.41891082219646036</v>
      </c>
      <c r="I52" s="41"/>
      <c r="J52" s="41"/>
      <c r="K52" s="41"/>
      <c r="L52" s="38"/>
      <c r="M52" s="38"/>
      <c r="N52" s="38"/>
      <c r="O52" s="38"/>
      <c r="P52" s="38"/>
      <c r="Q52" s="78"/>
      <c r="R52" s="92"/>
      <c r="S52" s="105"/>
      <c r="T52" s="49" t="str">
        <f t="shared" si="5"/>
        <v>Oxfordshire</v>
      </c>
      <c r="U52" s="50" t="b">
        <f t="shared" si="3"/>
        <v>0</v>
      </c>
      <c r="V52" s="112"/>
      <c r="W52" s="114"/>
      <c r="X52" s="114"/>
    </row>
    <row r="53" spans="1:24" ht="13.5" customHeight="1" x14ac:dyDescent="0.2">
      <c r="A53" s="79"/>
      <c r="B53" s="69" t="s">
        <v>12</v>
      </c>
      <c r="C53" s="67"/>
      <c r="D53" s="121"/>
      <c r="E53" s="121">
        <v>2.8935185185185182</v>
      </c>
      <c r="F53" s="160">
        <v>8.4453296651325456</v>
      </c>
      <c r="G53" s="167"/>
      <c r="H53" s="163" t="e">
        <f t="shared" si="4"/>
        <v>#DIV/0!</v>
      </c>
      <c r="I53" s="41"/>
      <c r="J53" s="41"/>
      <c r="K53" s="41"/>
      <c r="L53" s="38"/>
      <c r="M53" s="38"/>
      <c r="N53" s="38"/>
      <c r="O53" s="38"/>
      <c r="P53" s="38"/>
      <c r="Q53" s="78"/>
      <c r="R53" s="92"/>
      <c r="S53" s="105"/>
      <c r="T53" s="49" t="str">
        <f t="shared" si="5"/>
        <v>Portsmouth</v>
      </c>
      <c r="U53" s="50" t="b">
        <f t="shared" si="3"/>
        <v>0</v>
      </c>
      <c r="V53" s="112"/>
      <c r="W53" s="114"/>
      <c r="X53" s="114"/>
    </row>
    <row r="54" spans="1:24" ht="13.5" customHeight="1" x14ac:dyDescent="0.2">
      <c r="A54" s="79"/>
      <c r="B54" s="69" t="s">
        <v>3</v>
      </c>
      <c r="C54" s="67"/>
      <c r="D54" s="121">
        <v>18.75</v>
      </c>
      <c r="E54" s="121">
        <v>18.819503849443969</v>
      </c>
      <c r="F54" s="160">
        <v>42.569413558675905</v>
      </c>
      <c r="G54" s="167"/>
      <c r="H54" s="163">
        <f t="shared" si="4"/>
        <v>1.2703687231293816</v>
      </c>
      <c r="I54" s="41"/>
      <c r="J54" s="41"/>
      <c r="K54" s="41"/>
      <c r="L54" s="38"/>
      <c r="M54" s="38"/>
      <c r="N54" s="38"/>
      <c r="O54" s="38"/>
      <c r="P54" s="38"/>
      <c r="Q54" s="78"/>
      <c r="R54" s="92"/>
      <c r="S54" s="105"/>
      <c r="T54" s="49" t="str">
        <f t="shared" si="5"/>
        <v>Reading</v>
      </c>
      <c r="U54" s="50" t="b">
        <f t="shared" si="3"/>
        <v>0</v>
      </c>
      <c r="V54" s="112"/>
      <c r="W54" s="114"/>
      <c r="X54" s="114"/>
    </row>
    <row r="55" spans="1:24" ht="13.5" customHeight="1" x14ac:dyDescent="0.2">
      <c r="A55" s="79"/>
      <c r="B55" s="69" t="s">
        <v>13</v>
      </c>
      <c r="C55" s="67"/>
      <c r="D55" s="121">
        <v>41.284403669724774</v>
      </c>
      <c r="E55" s="121">
        <v>35.205364626990779</v>
      </c>
      <c r="F55" s="160">
        <v>45.211363122598144</v>
      </c>
      <c r="G55" s="167"/>
      <c r="H55" s="163">
        <f t="shared" si="4"/>
        <v>9.5119684525154929E-2</v>
      </c>
      <c r="I55" s="41"/>
      <c r="J55" s="41"/>
      <c r="K55" s="41"/>
      <c r="L55" s="38"/>
      <c r="M55" s="38"/>
      <c r="N55" s="38"/>
      <c r="O55" s="38"/>
      <c r="P55" s="38"/>
      <c r="Q55" s="78"/>
      <c r="R55" s="92"/>
      <c r="S55" s="105"/>
      <c r="T55" s="49" t="str">
        <f t="shared" si="5"/>
        <v>Slough</v>
      </c>
      <c r="U55" s="50" t="b">
        <f t="shared" si="3"/>
        <v>0</v>
      </c>
      <c r="V55" s="112"/>
      <c r="W55" s="114"/>
      <c r="X55" s="114"/>
    </row>
    <row r="56" spans="1:24" ht="13.5" customHeight="1" x14ac:dyDescent="0.2">
      <c r="A56" s="79"/>
      <c r="B56" s="69" t="s">
        <v>28</v>
      </c>
      <c r="C56" s="67"/>
      <c r="D56" s="121">
        <v>23.070499999999999</v>
      </c>
      <c r="E56" s="121">
        <v>35.093473269924566</v>
      </c>
      <c r="F56" s="160">
        <v>26.808654496281271</v>
      </c>
      <c r="G56" s="167"/>
      <c r="H56" s="163">
        <f t="shared" si="4"/>
        <v>0.16203179368809831</v>
      </c>
      <c r="I56" s="41"/>
      <c r="J56" s="41"/>
      <c r="K56" s="41"/>
      <c r="L56" s="38"/>
      <c r="M56" s="38"/>
      <c r="N56" s="38"/>
      <c r="O56" s="38"/>
      <c r="P56" s="38"/>
      <c r="Q56" s="78"/>
      <c r="R56" s="92"/>
      <c r="S56" s="105"/>
      <c r="T56" s="49" t="str">
        <f t="shared" si="5"/>
        <v>Somerset</v>
      </c>
      <c r="U56" s="50" t="b">
        <f t="shared" si="3"/>
        <v>0</v>
      </c>
      <c r="V56" s="112"/>
      <c r="W56" s="114"/>
      <c r="X56" s="114"/>
    </row>
    <row r="57" spans="1:24" s="65" customFormat="1" ht="13.5" customHeight="1" x14ac:dyDescent="0.2">
      <c r="A57" s="79"/>
      <c r="B57" s="69" t="s">
        <v>14</v>
      </c>
      <c r="C57" s="67"/>
      <c r="D57" s="121">
        <v>22.707423580786028</v>
      </c>
      <c r="E57" s="121">
        <v>20.329936923823386</v>
      </c>
      <c r="F57" s="160">
        <v>15.964568956638169</v>
      </c>
      <c r="G57" s="168"/>
      <c r="H57" s="163">
        <f t="shared" si="4"/>
        <v>-0.29694494402497296</v>
      </c>
      <c r="I57" s="41"/>
      <c r="J57" s="41"/>
      <c r="K57" s="41"/>
      <c r="L57" s="38"/>
      <c r="M57" s="38"/>
      <c r="N57" s="38"/>
      <c r="O57" s="38"/>
      <c r="P57" s="38"/>
      <c r="Q57" s="78"/>
      <c r="R57" s="92"/>
      <c r="S57" s="105"/>
      <c r="T57" s="49" t="str">
        <f t="shared" si="5"/>
        <v>Southampton</v>
      </c>
      <c r="U57" s="50" t="b">
        <f t="shared" si="3"/>
        <v>0</v>
      </c>
      <c r="V57" s="112"/>
      <c r="W57" s="114"/>
      <c r="X57" s="114"/>
    </row>
    <row r="58" spans="1:24" s="65" customFormat="1" ht="13.5" customHeight="1" x14ac:dyDescent="0.2">
      <c r="A58" s="79"/>
      <c r="B58" s="69" t="s">
        <v>7</v>
      </c>
      <c r="C58" s="67"/>
      <c r="D58" s="121">
        <v>16.440677966101696</v>
      </c>
      <c r="E58" s="121">
        <v>24.360746371803735</v>
      </c>
      <c r="F58" s="160">
        <v>15.915650628221131</v>
      </c>
      <c r="G58" s="168"/>
      <c r="H58" s="163">
        <f t="shared" si="4"/>
        <v>-3.1934652510261112E-2</v>
      </c>
      <c r="I58" s="41"/>
      <c r="J58" s="41"/>
      <c r="K58" s="41"/>
      <c r="L58" s="38"/>
      <c r="M58" s="38"/>
      <c r="N58" s="38"/>
      <c r="O58" s="38"/>
      <c r="P58" s="38"/>
      <c r="Q58" s="78"/>
      <c r="R58" s="92"/>
      <c r="S58" s="105"/>
      <c r="T58" s="49" t="str">
        <f t="shared" si="5"/>
        <v>Surrey</v>
      </c>
      <c r="U58" s="50" t="b">
        <f t="shared" si="3"/>
        <v>0</v>
      </c>
      <c r="V58" s="112"/>
      <c r="W58" s="114"/>
      <c r="X58" s="114"/>
    </row>
    <row r="59" spans="1:24" s="65" customFormat="1" ht="13.5" customHeight="1" x14ac:dyDescent="0.2">
      <c r="A59" s="137"/>
      <c r="B59" s="69" t="s">
        <v>48</v>
      </c>
      <c r="C59" s="67"/>
      <c r="D59" s="121">
        <v>23.070573669005366</v>
      </c>
      <c r="E59" s="121">
        <v>28.648648648648649</v>
      </c>
      <c r="F59" s="160">
        <v>9.8078197481776019</v>
      </c>
      <c r="G59" s="168"/>
      <c r="H59" s="163">
        <f t="shared" si="4"/>
        <v>-0.57487750894750755</v>
      </c>
      <c r="I59" s="41"/>
      <c r="J59" s="41"/>
      <c r="K59" s="41"/>
      <c r="L59" s="38"/>
      <c r="M59" s="38"/>
      <c r="N59" s="38"/>
      <c r="O59" s="38"/>
      <c r="P59" s="38"/>
      <c r="Q59" s="78"/>
      <c r="R59" s="92"/>
      <c r="S59" s="105"/>
      <c r="T59" s="49" t="str">
        <f t="shared" si="5"/>
        <v>Swindon</v>
      </c>
      <c r="U59" s="50" t="b">
        <f t="shared" si="3"/>
        <v>0</v>
      </c>
      <c r="V59" s="112"/>
      <c r="W59" s="114"/>
      <c r="X59" s="114"/>
    </row>
    <row r="60" spans="1:24" s="65" customFormat="1" ht="13.5" customHeight="1" x14ac:dyDescent="0.2">
      <c r="A60" s="137"/>
      <c r="B60" s="69" t="s">
        <v>108</v>
      </c>
      <c r="C60" s="67"/>
      <c r="D60" s="121">
        <v>8.82</v>
      </c>
      <c r="E60" s="121">
        <v>18.379281537176301</v>
      </c>
      <c r="F60" s="160">
        <v>21.59468438538206</v>
      </c>
      <c r="G60" s="168"/>
      <c r="H60" s="163">
        <f t="shared" si="4"/>
        <v>1.4483769144424103</v>
      </c>
      <c r="I60" s="41"/>
      <c r="J60" s="41"/>
      <c r="K60" s="41"/>
      <c r="L60" s="38"/>
      <c r="M60" s="38"/>
      <c r="N60" s="38"/>
      <c r="O60" s="38"/>
      <c r="P60" s="38"/>
      <c r="Q60" s="78"/>
      <c r="R60" s="92"/>
      <c r="S60" s="105"/>
      <c r="T60" s="49" t="str">
        <f t="shared" si="5"/>
        <v>Torbay</v>
      </c>
      <c r="U60" s="50" t="b">
        <f t="shared" si="3"/>
        <v>0</v>
      </c>
      <c r="V60" s="112"/>
      <c r="W60" s="114"/>
      <c r="X60" s="114"/>
    </row>
    <row r="61" spans="1:24" s="65" customFormat="1" ht="13.5" customHeight="1" x14ac:dyDescent="0.2">
      <c r="A61" s="79"/>
      <c r="B61" s="69" t="s">
        <v>15</v>
      </c>
      <c r="C61" s="67"/>
      <c r="D61" s="121">
        <v>30.952380952380953</v>
      </c>
      <c r="E61" s="161">
        <v>19.106145251396651</v>
      </c>
      <c r="F61" s="160">
        <v>19.364252214695153</v>
      </c>
      <c r="G61" s="168"/>
      <c r="H61" s="163">
        <f t="shared" si="4"/>
        <v>-0.3743856976790797</v>
      </c>
      <c r="I61" s="41"/>
      <c r="J61" s="41"/>
      <c r="K61" s="41"/>
      <c r="L61" s="38"/>
      <c r="M61" s="38"/>
      <c r="N61" s="38"/>
      <c r="O61" s="38"/>
      <c r="P61" s="38"/>
      <c r="Q61" s="78"/>
      <c r="R61" s="92"/>
      <c r="S61" s="105"/>
      <c r="T61" s="49" t="str">
        <f t="shared" si="5"/>
        <v>West Berkshire</v>
      </c>
      <c r="U61" s="50" t="b">
        <f t="shared" si="3"/>
        <v>0</v>
      </c>
      <c r="V61" s="112"/>
      <c r="W61" s="114"/>
      <c r="X61" s="114"/>
    </row>
    <row r="62" spans="1:24" s="65" customFormat="1" ht="13.5" customHeight="1" x14ac:dyDescent="0.2">
      <c r="A62" s="79"/>
      <c r="B62" s="69" t="s">
        <v>5</v>
      </c>
      <c r="C62" s="67"/>
      <c r="D62" s="121">
        <v>16.507177033492823</v>
      </c>
      <c r="E62" s="161">
        <v>21.415114088339962</v>
      </c>
      <c r="F62" s="160">
        <v>12.735413680014137</v>
      </c>
      <c r="G62" s="168"/>
      <c r="H62" s="163">
        <f t="shared" si="4"/>
        <v>-0.22849233068899868</v>
      </c>
      <c r="I62" s="41"/>
      <c r="J62" s="41"/>
      <c r="K62" s="41"/>
      <c r="L62" s="38"/>
      <c r="M62" s="38"/>
      <c r="N62" s="38"/>
      <c r="O62" s="38"/>
      <c r="P62" s="38"/>
      <c r="Q62" s="78"/>
      <c r="R62" s="92"/>
      <c r="S62" s="105"/>
      <c r="T62" s="49" t="str">
        <f t="shared" si="5"/>
        <v>West Sussex</v>
      </c>
      <c r="U62" s="50" t="b">
        <f t="shared" si="3"/>
        <v>0</v>
      </c>
      <c r="V62" s="112"/>
      <c r="W62" s="114"/>
      <c r="X62" s="114"/>
    </row>
    <row r="63" spans="1:24" s="65" customFormat="1" ht="13.5" customHeight="1" x14ac:dyDescent="0.2">
      <c r="A63" s="79"/>
      <c r="B63" s="69" t="s">
        <v>21</v>
      </c>
      <c r="C63" s="67"/>
      <c r="D63" s="161">
        <v>34.545454545454547</v>
      </c>
      <c r="E63" s="121">
        <v>31.525851197982348</v>
      </c>
      <c r="F63" s="160">
        <v>26.135249918327347</v>
      </c>
      <c r="G63" s="168"/>
      <c r="H63" s="163">
        <f t="shared" si="4"/>
        <v>-0.24345329183789263</v>
      </c>
      <c r="I63" s="41"/>
      <c r="J63" s="41"/>
      <c r="K63" s="41"/>
      <c r="L63" s="38"/>
      <c r="M63" s="38"/>
      <c r="N63" s="38"/>
      <c r="O63" s="38"/>
      <c r="P63" s="38"/>
      <c r="Q63" s="78"/>
      <c r="R63" s="92"/>
      <c r="S63" s="105"/>
      <c r="T63" s="49" t="str">
        <f t="shared" si="5"/>
        <v>Windsor &amp; Maidenhead</v>
      </c>
      <c r="U63" s="50" t="b">
        <f t="shared" si="3"/>
        <v>0</v>
      </c>
      <c r="V63" s="112"/>
      <c r="W63" s="114"/>
      <c r="X63" s="114"/>
    </row>
    <row r="64" spans="1:24" s="65" customFormat="1" ht="13.5" customHeight="1" x14ac:dyDescent="0.2">
      <c r="A64" s="79"/>
      <c r="B64" s="69" t="s">
        <v>16</v>
      </c>
      <c r="C64" s="67"/>
      <c r="D64" s="161">
        <v>30.666666666666664</v>
      </c>
      <c r="E64" s="121">
        <v>25.291828793774325</v>
      </c>
      <c r="F64" s="160">
        <v>25.973690998194481</v>
      </c>
      <c r="G64" s="168"/>
      <c r="H64" s="163">
        <f t="shared" si="4"/>
        <v>-0.15303181527626686</v>
      </c>
      <c r="I64" s="41"/>
      <c r="J64" s="41"/>
      <c r="K64" s="41"/>
      <c r="L64" s="38"/>
      <c r="M64" s="38"/>
      <c r="N64" s="38"/>
      <c r="O64" s="38"/>
      <c r="P64" s="38"/>
      <c r="Q64" s="78"/>
      <c r="R64" s="92"/>
      <c r="S64" s="105"/>
      <c r="T64" s="49" t="str">
        <f t="shared" si="5"/>
        <v>Wokingham</v>
      </c>
      <c r="U64" s="50" t="b">
        <f t="shared" si="3"/>
        <v>0</v>
      </c>
    </row>
    <row r="65" spans="1:27" s="65" customFormat="1" ht="13.5" customHeight="1" x14ac:dyDescent="0.2">
      <c r="A65" s="79"/>
      <c r="B65" s="88" t="s">
        <v>23</v>
      </c>
      <c r="C65" s="67"/>
      <c r="D65" s="89">
        <v>17.002237136465325</v>
      </c>
      <c r="E65" s="89">
        <v>19.189765458422176</v>
      </c>
      <c r="F65" s="152">
        <v>16.875</v>
      </c>
      <c r="G65" s="168"/>
      <c r="H65" s="164">
        <f t="shared" si="4"/>
        <v>-7.483552631579001E-3</v>
      </c>
      <c r="I65" s="41"/>
      <c r="J65" s="41"/>
      <c r="K65" s="41"/>
      <c r="L65" s="38"/>
      <c r="M65" s="38"/>
      <c r="N65" s="38"/>
      <c r="O65" s="38"/>
      <c r="P65" s="38"/>
      <c r="Q65" s="78"/>
      <c r="R65" s="92"/>
      <c r="S65" s="105"/>
      <c r="T65" s="49" t="str">
        <f t="shared" si="5"/>
        <v>South East</v>
      </c>
      <c r="U65" s="50" t="b">
        <f t="shared" si="3"/>
        <v>0</v>
      </c>
    </row>
    <row r="66" spans="1:27" s="65" customFormat="1" ht="13.5" customHeight="1" x14ac:dyDescent="0.2">
      <c r="A66" s="137"/>
      <c r="B66" s="186" t="s">
        <v>50</v>
      </c>
      <c r="C66" s="67"/>
      <c r="D66" s="188">
        <v>11.068702290076336</v>
      </c>
      <c r="E66" s="188">
        <v>17.905405405405407</v>
      </c>
      <c r="F66" s="189">
        <v>14.625850340136054</v>
      </c>
      <c r="G66" s="168"/>
      <c r="H66" s="190">
        <f t="shared" si="4"/>
        <v>0.32136992728125724</v>
      </c>
      <c r="I66" s="41"/>
      <c r="J66" s="41"/>
      <c r="K66" s="41"/>
      <c r="L66" s="38"/>
      <c r="M66" s="38"/>
      <c r="N66" s="38"/>
      <c r="O66" s="38"/>
      <c r="P66" s="38"/>
      <c r="Q66" s="78"/>
      <c r="R66" s="92"/>
      <c r="S66" s="105"/>
      <c r="T66" s="117"/>
      <c r="U66" s="180"/>
    </row>
    <row r="67" spans="1:27" s="65" customFormat="1" ht="13.5" customHeight="1" x14ac:dyDescent="0.2">
      <c r="A67" s="79"/>
      <c r="B67" s="147" t="s">
        <v>40</v>
      </c>
      <c r="C67" s="58"/>
      <c r="D67" s="148">
        <v>14.6</v>
      </c>
      <c r="E67" s="148">
        <v>17.109790428526743</v>
      </c>
      <c r="F67" s="153">
        <v>16.666666666666664</v>
      </c>
      <c r="G67" s="168"/>
      <c r="H67" s="165">
        <f t="shared" si="4"/>
        <v>0.14155251141552497</v>
      </c>
      <c r="I67" s="38"/>
      <c r="J67" s="38"/>
      <c r="K67" s="38"/>
      <c r="L67" s="38"/>
      <c r="M67" s="38"/>
      <c r="N67" s="38"/>
      <c r="O67" s="38"/>
      <c r="P67" s="38"/>
      <c r="Q67" s="78"/>
      <c r="R67" s="92"/>
      <c r="S67" s="105"/>
    </row>
    <row r="68" spans="1:27" s="65" customFormat="1" ht="6" customHeight="1" x14ac:dyDescent="0.2">
      <c r="A68" s="137"/>
      <c r="B68" s="59"/>
      <c r="C68" s="59"/>
      <c r="D68" s="55"/>
      <c r="E68" s="55"/>
      <c r="F68" s="55"/>
      <c r="G68" s="55"/>
      <c r="H68" s="38"/>
      <c r="I68" s="38"/>
      <c r="J68" s="38"/>
      <c r="K68" s="38"/>
      <c r="L68" s="38"/>
      <c r="M68" s="38"/>
      <c r="N68" s="38"/>
      <c r="O68" s="38"/>
      <c r="P68" s="38"/>
      <c r="Q68" s="78"/>
      <c r="R68" s="92"/>
      <c r="S68" s="105"/>
      <c r="Z68" s="117"/>
    </row>
    <row r="69" spans="1:27" s="65" customFormat="1" ht="19.5" customHeight="1" x14ac:dyDescent="0.2">
      <c r="A69" s="137"/>
      <c r="B69" s="59"/>
      <c r="C69" s="59"/>
      <c r="D69" s="55"/>
      <c r="E69" s="55"/>
      <c r="F69" s="55"/>
      <c r="G69" s="55"/>
      <c r="H69" s="38"/>
      <c r="I69" s="38"/>
      <c r="J69" s="38"/>
      <c r="K69" s="38"/>
      <c r="L69" s="38"/>
      <c r="M69" s="38"/>
      <c r="N69" s="38"/>
      <c r="O69" s="38"/>
      <c r="P69" s="38"/>
      <c r="Q69" s="78"/>
      <c r="R69" s="92"/>
      <c r="S69" s="105"/>
      <c r="Z69" s="117"/>
    </row>
    <row r="70" spans="1:27" s="65" customFormat="1" ht="19.5" customHeight="1" x14ac:dyDescent="0.2">
      <c r="A70" s="137"/>
      <c r="B70" s="59"/>
      <c r="C70" s="59"/>
      <c r="D70" s="55"/>
      <c r="E70" s="55"/>
      <c r="F70" s="55"/>
      <c r="G70" s="55"/>
      <c r="H70" s="38"/>
      <c r="I70" s="38"/>
      <c r="J70" s="38"/>
      <c r="K70" s="38"/>
      <c r="L70" s="38"/>
      <c r="M70" s="38"/>
      <c r="N70" s="38"/>
      <c r="O70" s="38"/>
      <c r="P70" s="38"/>
      <c r="Q70" s="78"/>
      <c r="R70" s="92"/>
      <c r="S70" s="105"/>
      <c r="Z70" s="117"/>
    </row>
    <row r="71" spans="1:27" s="65" customFormat="1" ht="9.75" customHeight="1" x14ac:dyDescent="0.2">
      <c r="A71" s="137"/>
      <c r="B71" s="59"/>
      <c r="C71" s="59"/>
      <c r="D71" s="55"/>
      <c r="E71" s="55"/>
      <c r="F71" s="55"/>
      <c r="G71" s="55"/>
      <c r="H71" s="38"/>
      <c r="I71" s="38"/>
      <c r="J71" s="38"/>
      <c r="K71" s="38"/>
      <c r="L71" s="38"/>
      <c r="M71" s="38"/>
      <c r="N71" s="38"/>
      <c r="O71" s="38"/>
      <c r="P71" s="38"/>
      <c r="Q71" s="78"/>
      <c r="R71" s="92"/>
      <c r="S71" s="105"/>
      <c r="Z71" s="117"/>
    </row>
    <row r="72" spans="1:27" s="65" customFormat="1" ht="12" customHeight="1" x14ac:dyDescent="0.2">
      <c r="A72" s="79"/>
      <c r="B72" s="59"/>
      <c r="C72" s="59"/>
      <c r="D72" s="55"/>
      <c r="E72" s="55"/>
      <c r="F72" s="55"/>
      <c r="G72" s="55"/>
      <c r="H72" s="38"/>
      <c r="I72" s="38"/>
      <c r="J72" s="38"/>
      <c r="K72" s="38"/>
      <c r="L72" s="38"/>
      <c r="M72" s="38"/>
      <c r="N72" s="38"/>
      <c r="O72" s="38"/>
      <c r="P72" s="38"/>
      <c r="Q72" s="78"/>
      <c r="R72" s="92"/>
      <c r="S72" s="105"/>
      <c r="Z72" s="117"/>
    </row>
    <row r="73" spans="1:27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38"/>
      <c r="I73" s="38"/>
      <c r="J73" s="38"/>
      <c r="K73" s="38"/>
      <c r="L73" s="38"/>
      <c r="M73" s="38"/>
      <c r="N73" s="38"/>
      <c r="O73" s="38"/>
      <c r="P73" s="38"/>
      <c r="Q73" s="78"/>
      <c r="R73" s="92"/>
      <c r="S73" s="105"/>
      <c r="Z73" s="117"/>
    </row>
    <row r="74" spans="1:27" ht="7.5" customHeight="1" x14ac:dyDescent="0.2">
      <c r="A74" s="79"/>
      <c r="B74" s="44"/>
      <c r="C74" s="44"/>
      <c r="D74" s="43"/>
      <c r="E74" s="43"/>
      <c r="F74" s="43"/>
      <c r="G74" s="43"/>
      <c r="H74" s="45"/>
      <c r="I74" s="45"/>
      <c r="J74" s="45"/>
      <c r="K74" s="45"/>
      <c r="L74" s="45"/>
      <c r="M74" s="45"/>
      <c r="N74" s="45"/>
      <c r="O74" s="45"/>
      <c r="P74" s="46"/>
      <c r="Q74" s="78"/>
      <c r="R74" s="92"/>
      <c r="S74" s="105"/>
    </row>
    <row r="75" spans="1:27" ht="15" customHeight="1" x14ac:dyDescent="0.2">
      <c r="A75" s="303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5"/>
      <c r="R75" s="92"/>
      <c r="S75" s="105"/>
    </row>
    <row r="76" spans="1:27" ht="11.25" customHeight="1" x14ac:dyDescent="0.2">
      <c r="A76" s="306"/>
      <c r="B76" s="307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8"/>
      <c r="R76" s="92"/>
      <c r="S76" s="105"/>
    </row>
    <row r="77" spans="1:27" ht="11.25" customHeight="1" x14ac:dyDescent="0.2">
      <c r="A77" s="97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92"/>
      <c r="S77" s="105"/>
      <c r="AA77" s="66"/>
    </row>
    <row r="78" spans="1:27" ht="11.25" customHeight="1" x14ac:dyDescent="0.2">
      <c r="A78" s="9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92"/>
      <c r="S78" s="105"/>
      <c r="AA78" s="66"/>
    </row>
    <row r="79" spans="1:27" ht="11.25" customHeight="1" x14ac:dyDescent="0.2">
      <c r="A79" s="98"/>
      <c r="B79" s="301" t="s">
        <v>25</v>
      </c>
      <c r="C79" s="72"/>
      <c r="D79" s="41"/>
      <c r="E79" s="41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92"/>
      <c r="S79" s="105"/>
      <c r="AA79" s="66"/>
    </row>
    <row r="80" spans="1:27" ht="11.25" customHeight="1" x14ac:dyDescent="0.2">
      <c r="A80" s="98"/>
      <c r="B80" s="302"/>
      <c r="C80" s="73"/>
      <c r="D80" s="38"/>
      <c r="E80" s="38"/>
      <c r="F80" s="55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92"/>
      <c r="S80" s="105"/>
      <c r="AA80" s="66"/>
    </row>
    <row r="81" spans="1:29" ht="11.25" customHeight="1" x14ac:dyDescent="0.2">
      <c r="A81" s="98"/>
      <c r="B81" s="296" t="s">
        <v>35</v>
      </c>
      <c r="C81" s="296"/>
      <c r="D81" s="296"/>
      <c r="E81" s="296"/>
      <c r="F81" s="263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92"/>
      <c r="S81" s="105"/>
      <c r="AA81" s="66"/>
    </row>
    <row r="82" spans="1:29" ht="11.25" customHeight="1" x14ac:dyDescent="0.2">
      <c r="A82" s="98"/>
      <c r="B82" s="296"/>
      <c r="C82" s="296"/>
      <c r="D82" s="296"/>
      <c r="E82" s="296"/>
      <c r="F82" s="263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92"/>
      <c r="S82" s="105"/>
      <c r="AA82" s="66"/>
    </row>
    <row r="83" spans="1:29" ht="11.25" customHeight="1" x14ac:dyDescent="0.2">
      <c r="A83" s="98"/>
      <c r="B83" s="296" t="s">
        <v>36</v>
      </c>
      <c r="C83" s="296"/>
      <c r="D83" s="296"/>
      <c r="E83" s="296"/>
      <c r="F83" s="26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92"/>
      <c r="S83" s="105"/>
      <c r="AA83" s="66"/>
    </row>
    <row r="84" spans="1:29" ht="11.25" customHeight="1" x14ac:dyDescent="0.2">
      <c r="A84" s="98"/>
      <c r="B84" s="296"/>
      <c r="C84" s="296"/>
      <c r="D84" s="296"/>
      <c r="E84" s="296"/>
      <c r="F84" s="263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92"/>
      <c r="S84" s="105"/>
      <c r="AA84" s="66"/>
    </row>
    <row r="85" spans="1:29" ht="11.25" customHeight="1" x14ac:dyDescent="0.2">
      <c r="A85" s="98"/>
      <c r="B85" s="296" t="s">
        <v>37</v>
      </c>
      <c r="C85" s="296"/>
      <c r="D85" s="296"/>
      <c r="E85" s="296"/>
      <c r="F85" s="263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92"/>
      <c r="S85" s="105"/>
      <c r="AA85" s="66"/>
    </row>
    <row r="86" spans="1:29" ht="11.25" customHeight="1" x14ac:dyDescent="0.2">
      <c r="A86" s="98"/>
      <c r="B86" s="296"/>
      <c r="C86" s="296"/>
      <c r="D86" s="296"/>
      <c r="E86" s="296"/>
      <c r="F86" s="263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92"/>
      <c r="S86" s="105"/>
      <c r="AA86" s="66"/>
    </row>
    <row r="87" spans="1:29" ht="11.25" customHeight="1" x14ac:dyDescent="0.2">
      <c r="A87" s="98"/>
      <c r="B87" s="296" t="s">
        <v>96</v>
      </c>
      <c r="C87" s="296"/>
      <c r="D87" s="296"/>
      <c r="E87" s="296"/>
      <c r="F87" s="263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92"/>
      <c r="S87" s="105"/>
      <c r="AA87" s="66"/>
    </row>
    <row r="88" spans="1:29" ht="11.25" customHeight="1" x14ac:dyDescent="0.2">
      <c r="A88" s="98"/>
      <c r="B88" s="296"/>
      <c r="C88" s="296"/>
      <c r="D88" s="296"/>
      <c r="E88" s="296"/>
      <c r="F88" s="263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92"/>
      <c r="S88" s="105"/>
      <c r="AA88" s="66"/>
    </row>
    <row r="89" spans="1:29" ht="11.25" customHeight="1" x14ac:dyDescent="0.2">
      <c r="A89" s="98"/>
      <c r="B89" s="296" t="s">
        <v>97</v>
      </c>
      <c r="C89" s="296"/>
      <c r="D89" s="296"/>
      <c r="E89" s="296"/>
      <c r="F89" s="263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92"/>
      <c r="S89" s="105"/>
      <c r="AA89" s="66"/>
    </row>
    <row r="90" spans="1:29" ht="11.25" customHeight="1" x14ac:dyDescent="0.2">
      <c r="A90" s="98"/>
      <c r="B90" s="296"/>
      <c r="C90" s="296"/>
      <c r="D90" s="296"/>
      <c r="E90" s="296"/>
      <c r="F90" s="263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92"/>
      <c r="S90" s="105"/>
      <c r="AA90" s="66"/>
    </row>
    <row r="91" spans="1:29" ht="11.25" customHeight="1" x14ac:dyDescent="0.2">
      <c r="A91" s="98"/>
      <c r="B91" s="296" t="s">
        <v>103</v>
      </c>
      <c r="C91" s="296"/>
      <c r="D91" s="296"/>
      <c r="E91" s="296"/>
      <c r="F91" s="263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92"/>
      <c r="S91" s="105"/>
      <c r="AA91" s="66"/>
    </row>
    <row r="92" spans="1:29" ht="11.25" customHeight="1" x14ac:dyDescent="0.2">
      <c r="A92" s="98"/>
      <c r="B92" s="296"/>
      <c r="C92" s="296"/>
      <c r="D92" s="296"/>
      <c r="E92" s="296"/>
      <c r="F92" s="263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92"/>
      <c r="S92" s="105"/>
      <c r="AA92" s="66"/>
    </row>
    <row r="93" spans="1:29" ht="18.75" customHeight="1" x14ac:dyDescent="0.2">
      <c r="A93" s="99"/>
      <c r="B93" s="100"/>
      <c r="C93" s="100"/>
      <c r="D93" s="100"/>
      <c r="E93" s="100"/>
      <c r="F93" s="265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96"/>
      <c r="S93" s="159"/>
      <c r="T93" s="113"/>
      <c r="U93" s="113"/>
      <c r="V93" s="113"/>
    </row>
    <row r="94" spans="1:29" s="64" customFormat="1" ht="11.2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01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</sheetData>
  <sheetProtection sheet="1" objects="1" scenarios="1"/>
  <mergeCells count="14">
    <mergeCell ref="F7:F9"/>
    <mergeCell ref="A75:Q75"/>
    <mergeCell ref="A76:Q76"/>
    <mergeCell ref="A37:Q37"/>
    <mergeCell ref="A38:Q38"/>
    <mergeCell ref="B83:E84"/>
    <mergeCell ref="B81:E82"/>
    <mergeCell ref="B91:E92"/>
    <mergeCell ref="D7:D9"/>
    <mergeCell ref="E7:E9"/>
    <mergeCell ref="B79:B80"/>
    <mergeCell ref="B89:E90"/>
    <mergeCell ref="B87:E88"/>
    <mergeCell ref="B85:E86"/>
  </mergeCells>
  <conditionalFormatting sqref="D43:H67 B43:B67 B10:B34 D10:F34">
    <cfRule type="containsErrors" dxfId="62" priority="927">
      <formula>ISERROR(B10)</formula>
    </cfRule>
  </conditionalFormatting>
  <conditionalFormatting sqref="B43:B64 D43:H64 B10:B31 D10:F31">
    <cfRule type="expression" dxfId="61" priority="926">
      <formula>$B10=$U$2</formula>
    </cfRule>
  </conditionalFormatting>
  <hyperlinks>
    <hyperlink ref="B81:E82" location="Vacancies!A1" display="Social Worker Vacancies"/>
    <hyperlink ref="B83:E84" location="Turnover!A1" display="Social Worker Turnover"/>
    <hyperlink ref="B85:E86" location="Agency!A1" display="Agency Social Workers"/>
    <hyperlink ref="B87:E88" location="Absence!A1" display="Absence"/>
    <hyperlink ref="B89:E90" location="Age!A1" display="Age"/>
    <hyperlink ref="B91:E9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  <x14:sparkline>
              <xm:f>Vacancies!D64:F64</xm:f>
              <xm:sqref>G64</xm:sqref>
            </x14:sparkline>
            <x14:sparkline>
              <xm:f>Vacancies!D65:F65</xm:f>
              <xm:sqref>G65</xm:sqref>
            </x14:sparkline>
            <x14:sparkline>
              <xm:f>Vacancies!D66:F66</xm:f>
              <xm:sqref>G66</xm:sqref>
            </x14:sparkline>
            <x14:sparkline>
              <xm:f>Vacancies!D67:F67</xm:f>
              <xm:sqref>G67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39"/>
  </sheetPr>
  <dimension ref="A1:AG170"/>
  <sheetViews>
    <sheetView showRowColHeaders="0" zoomScaleNormal="100" workbookViewId="0">
      <selection activeCell="J8" sqref="J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11" width="4.85546875" style="62" customWidth="1"/>
    <col min="12" max="12" width="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hidden="1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4" width="16.7109375" style="65" hidden="1" customWidth="1"/>
    <col min="25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57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VLOOKUP(V2,$U$10:$V$31,2,FALSE)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V4" s="155">
        <v>0</v>
      </c>
      <c r="W4" s="65">
        <v>22.5</v>
      </c>
    </row>
    <row r="5" spans="1:30" s="63" customFormat="1" ht="15" customHeight="1" x14ac:dyDescent="0.2">
      <c r="A5" s="80"/>
      <c r="B5" s="144" t="s">
        <v>112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154" t="s">
        <v>42</v>
      </c>
      <c r="V5" s="156">
        <f>G32</f>
        <v>14.80637813211845</v>
      </c>
      <c r="W5" s="157">
        <f>V5</f>
        <v>14.80637813211845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154" t="s">
        <v>49</v>
      </c>
      <c r="V6" s="179">
        <f>G33</f>
        <v>15.467625899280577</v>
      </c>
      <c r="W6" s="157">
        <f>V6</f>
        <v>15.467625899280577</v>
      </c>
    </row>
    <row r="7" spans="1:30" s="68" customFormat="1" ht="12" customHeight="1" x14ac:dyDescent="0.2">
      <c r="A7" s="82"/>
      <c r="B7" s="67"/>
      <c r="C7" s="67"/>
      <c r="D7" s="297" t="s">
        <v>38</v>
      </c>
      <c r="E7" s="297" t="s">
        <v>53</v>
      </c>
      <c r="F7" s="299" t="s">
        <v>52</v>
      </c>
      <c r="G7" s="299" t="s">
        <v>113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154" t="s">
        <v>43</v>
      </c>
      <c r="V7" s="178">
        <f>G34</f>
        <v>15.803541597059805</v>
      </c>
      <c r="W7" s="178">
        <f>V7</f>
        <v>15.803541597059805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298"/>
      <c r="E8" s="298"/>
      <c r="F8" s="300"/>
      <c r="G8" s="300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5"/>
      <c r="W8" s="156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298"/>
      <c r="E9" s="298"/>
      <c r="F9" s="300"/>
      <c r="G9" s="300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4"/>
      <c r="V9" s="155"/>
      <c r="W9" s="156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181">
        <v>68</v>
      </c>
      <c r="E10" s="181">
        <v>21</v>
      </c>
      <c r="F10" s="70">
        <v>11</v>
      </c>
      <c r="G10" s="146">
        <f>IF(F10&gt;0,(F10/D10)*100,NA())</f>
        <v>16.176470588235293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3" si="0">B10</f>
        <v>Bracknell Forest</v>
      </c>
      <c r="V10" s="115" t="b">
        <f>IF(U10=$V$2,40)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181">
        <v>236</v>
      </c>
      <c r="E11" s="181">
        <v>46</v>
      </c>
      <c r="F11" s="70">
        <v>34</v>
      </c>
      <c r="G11" s="160">
        <f t="shared" ref="G11:G33" si="1">IF(F11&gt;0,(F11/D11)*100,NA())</f>
        <v>14.40677966101695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3" si="2">IF(U11=$V$2,40)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181">
        <v>222</v>
      </c>
      <c r="E12" s="181">
        <v>46</v>
      </c>
      <c r="F12" s="70">
        <v>43</v>
      </c>
      <c r="G12" s="160">
        <f t="shared" si="1"/>
        <v>19.36936936936937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181">
        <v>310</v>
      </c>
      <c r="E13" s="181">
        <v>27</v>
      </c>
      <c r="F13" s="143">
        <v>41</v>
      </c>
      <c r="G13" s="160">
        <f t="shared" si="1"/>
        <v>13.225806451612904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181">
        <v>449</v>
      </c>
      <c r="E14" s="181">
        <v>60</v>
      </c>
      <c r="F14" s="70">
        <v>52</v>
      </c>
      <c r="G14" s="160">
        <f t="shared" si="1"/>
        <v>11.581291759465479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181">
        <v>78</v>
      </c>
      <c r="E15" s="181">
        <v>8</v>
      </c>
      <c r="F15" s="70">
        <v>12</v>
      </c>
      <c r="G15" s="160">
        <f t="shared" si="1"/>
        <v>15.384615384615385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181">
        <v>629</v>
      </c>
      <c r="E16" s="181">
        <v>108</v>
      </c>
      <c r="F16" s="70">
        <v>67</v>
      </c>
      <c r="G16" s="160">
        <f t="shared" si="1"/>
        <v>10.651828298887123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181">
        <v>138</v>
      </c>
      <c r="E17" s="181">
        <v>37</v>
      </c>
      <c r="F17" s="70">
        <v>32</v>
      </c>
      <c r="G17" s="160">
        <f t="shared" si="1"/>
        <v>23.188405797101449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181">
        <v>142</v>
      </c>
      <c r="E18" s="181">
        <v>29</v>
      </c>
      <c r="F18" s="70">
        <v>21</v>
      </c>
      <c r="G18" s="160">
        <f t="shared" si="1"/>
        <v>14.788732394366196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181">
        <v>362</v>
      </c>
      <c r="E19" s="181">
        <v>41</v>
      </c>
      <c r="F19" s="70">
        <v>35</v>
      </c>
      <c r="G19" s="160">
        <f t="shared" si="1"/>
        <v>9.6685082872928181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181">
        <v>183</v>
      </c>
      <c r="E20" s="181">
        <v>13</v>
      </c>
      <c r="F20" s="70">
        <v>15</v>
      </c>
      <c r="G20" s="160">
        <f t="shared" si="1"/>
        <v>8.1967213114754092</v>
      </c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181">
        <v>107</v>
      </c>
      <c r="E21" s="181">
        <v>25</v>
      </c>
      <c r="F21" s="70">
        <v>26</v>
      </c>
      <c r="G21" s="160">
        <f t="shared" si="1"/>
        <v>24.299065420560748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181">
        <v>76</v>
      </c>
      <c r="E22" s="181">
        <v>19</v>
      </c>
      <c r="F22" s="70">
        <v>21</v>
      </c>
      <c r="G22" s="160">
        <f t="shared" si="1"/>
        <v>27.631578947368425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181">
        <v>235</v>
      </c>
      <c r="E23" s="181">
        <v>39</v>
      </c>
      <c r="F23" s="70">
        <v>31</v>
      </c>
      <c r="G23" s="160">
        <f t="shared" si="1"/>
        <v>13.191489361702127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181">
        <v>177</v>
      </c>
      <c r="E24" s="181">
        <v>28</v>
      </c>
      <c r="F24" s="70">
        <v>29</v>
      </c>
      <c r="G24" s="160">
        <f t="shared" si="1"/>
        <v>16.38418079096045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181">
        <v>534</v>
      </c>
      <c r="E25" s="181">
        <v>92</v>
      </c>
      <c r="F25" s="70">
        <v>92</v>
      </c>
      <c r="G25" s="160">
        <f t="shared" si="1"/>
        <v>17.228464419475657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5"/>
      <c r="B26" s="69" t="s">
        <v>48</v>
      </c>
      <c r="C26" s="67"/>
      <c r="D26" s="181">
        <v>117</v>
      </c>
      <c r="E26" s="181">
        <v>39</v>
      </c>
      <c r="F26" s="70">
        <v>16</v>
      </c>
      <c r="G26" s="160">
        <f t="shared" si="1"/>
        <v>13.675213675213676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175"/>
      <c r="B27" s="69" t="s">
        <v>108</v>
      </c>
      <c r="C27" s="67"/>
      <c r="D27" s="181">
        <v>98</v>
      </c>
      <c r="E27" s="181">
        <v>6</v>
      </c>
      <c r="F27" s="70">
        <v>8</v>
      </c>
      <c r="G27" s="160">
        <f t="shared" si="1"/>
        <v>8.1632653061224492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Torbay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15</v>
      </c>
      <c r="C28" s="67"/>
      <c r="D28" s="181">
        <v>82</v>
      </c>
      <c r="E28" s="181">
        <v>23</v>
      </c>
      <c r="F28" s="143">
        <v>14</v>
      </c>
      <c r="G28" s="160">
        <f t="shared" si="1"/>
        <v>17.073170731707318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Berkshire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5</v>
      </c>
      <c r="C29" s="67"/>
      <c r="D29" s="181">
        <v>485</v>
      </c>
      <c r="E29" s="181">
        <v>72</v>
      </c>
      <c r="F29" s="143">
        <v>67</v>
      </c>
      <c r="G29" s="160">
        <f t="shared" si="1"/>
        <v>13.814432989690722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West Sussex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21</v>
      </c>
      <c r="C30" s="67"/>
      <c r="D30" s="182">
        <v>49</v>
      </c>
      <c r="E30" s="182">
        <v>26</v>
      </c>
      <c r="F30" s="70">
        <v>24</v>
      </c>
      <c r="G30" s="160">
        <f t="shared" si="1"/>
        <v>48.979591836734691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Windsor &amp; Maidenhead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69" t="s">
        <v>16</v>
      </c>
      <c r="C31" s="67"/>
      <c r="D31" s="182">
        <v>61</v>
      </c>
      <c r="E31" s="182">
        <v>16</v>
      </c>
      <c r="F31" s="70">
        <v>16</v>
      </c>
      <c r="G31" s="160">
        <f t="shared" si="1"/>
        <v>26.229508196721312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Wokingham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82"/>
      <c r="B32" s="88" t="s">
        <v>23</v>
      </c>
      <c r="C32" s="67"/>
      <c r="D32" s="183">
        <v>4390</v>
      </c>
      <c r="E32" s="183">
        <v>740</v>
      </c>
      <c r="F32" s="90">
        <v>650</v>
      </c>
      <c r="G32" s="193">
        <f t="shared" si="1"/>
        <v>14.80637813211845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61" t="str">
        <f t="shared" si="0"/>
        <v>South East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8" customFormat="1" ht="13.5" customHeight="1" x14ac:dyDescent="0.2">
      <c r="A33" s="175"/>
      <c r="B33" s="186" t="s">
        <v>50</v>
      </c>
      <c r="C33" s="67"/>
      <c r="D33" s="187">
        <v>2780</v>
      </c>
      <c r="E33" s="187">
        <v>520</v>
      </c>
      <c r="F33" s="191">
        <v>430</v>
      </c>
      <c r="G33" s="194">
        <f t="shared" si="1"/>
        <v>15.467625899280577</v>
      </c>
      <c r="H33" s="60"/>
      <c r="I33" s="60"/>
      <c r="J33" s="60"/>
      <c r="K33" s="60"/>
      <c r="L33" s="60"/>
      <c r="M33" s="60"/>
      <c r="N33" s="60"/>
      <c r="O33" s="40"/>
      <c r="P33" s="60"/>
      <c r="Q33" s="60"/>
      <c r="R33" s="83"/>
      <c r="S33" s="94"/>
      <c r="T33" s="111"/>
      <c r="U33" s="176" t="str">
        <f t="shared" si="0"/>
        <v>South West</v>
      </c>
      <c r="V33" s="115" t="b">
        <f t="shared" si="2"/>
        <v>0</v>
      </c>
      <c r="X33" s="114"/>
      <c r="Y33" s="114"/>
      <c r="Z33" s="114"/>
      <c r="AA33" s="114"/>
      <c r="AB33" s="114"/>
      <c r="AC33" s="114"/>
      <c r="AD33" s="114"/>
    </row>
    <row r="34" spans="1:30" s="65" customFormat="1" ht="15" customHeight="1" x14ac:dyDescent="0.2">
      <c r="A34" s="79"/>
      <c r="B34" s="147" t="s">
        <v>40</v>
      </c>
      <c r="C34" s="58"/>
      <c r="D34" s="148">
        <v>29930</v>
      </c>
      <c r="E34" s="148">
        <v>4990</v>
      </c>
      <c r="F34" s="149">
        <v>4730</v>
      </c>
      <c r="G34" s="195">
        <f>IF(F34&gt;0,(F34/D34)*100,NA())</f>
        <v>15.803541597059805</v>
      </c>
      <c r="H34" s="58"/>
      <c r="I34" s="58"/>
      <c r="J34" s="58"/>
      <c r="K34" s="58"/>
      <c r="L34" s="58"/>
      <c r="M34" s="58"/>
      <c r="N34" s="58"/>
      <c r="O34" s="40"/>
      <c r="P34" s="60"/>
      <c r="Q34" s="60"/>
      <c r="R34" s="78"/>
      <c r="S34" s="92"/>
      <c r="T34" s="105"/>
      <c r="X34" s="114"/>
      <c r="Y34" s="114"/>
      <c r="Z34" s="114"/>
      <c r="AA34" s="114"/>
      <c r="AB34" s="114"/>
      <c r="AC34" s="114"/>
      <c r="AD34" s="114"/>
    </row>
    <row r="35" spans="1:30" s="65" customFormat="1" ht="20.25" customHeight="1" x14ac:dyDescent="0.2">
      <c r="A35" s="79"/>
      <c r="B35" s="145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7.5" customHeight="1" x14ac:dyDescent="0.2">
      <c r="A36" s="79"/>
      <c r="B36" s="44"/>
      <c r="C36" s="44"/>
      <c r="D36" s="43"/>
      <c r="E36" s="43"/>
      <c r="F36" s="43"/>
      <c r="G36" s="43"/>
      <c r="H36" s="43"/>
      <c r="I36" s="45"/>
      <c r="J36" s="45"/>
      <c r="K36" s="45"/>
      <c r="L36" s="45"/>
      <c r="M36" s="45"/>
      <c r="N36" s="45"/>
      <c r="O36" s="45"/>
      <c r="P36" s="45"/>
      <c r="Q36" s="46"/>
      <c r="R36" s="78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5" customHeight="1" x14ac:dyDescent="0.2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5"/>
      <c r="S37" s="92"/>
      <c r="T37" s="105"/>
      <c r="X37" s="114"/>
      <c r="Y37" s="114"/>
      <c r="Z37" s="114"/>
      <c r="AA37" s="114"/>
      <c r="AB37" s="114"/>
      <c r="AC37" s="114"/>
      <c r="AD37" s="114"/>
    </row>
    <row r="38" spans="1:30" s="65" customFormat="1" ht="11.25" customHeight="1" x14ac:dyDescent="0.2">
      <c r="A38" s="306"/>
      <c r="B38" s="307"/>
      <c r="C38" s="307"/>
      <c r="D38" s="309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8"/>
      <c r="S38" s="92"/>
      <c r="T38" s="105"/>
      <c r="V38" s="110"/>
      <c r="X38" s="114"/>
      <c r="Y38" s="114"/>
      <c r="Z38" s="114"/>
      <c r="AA38" s="114"/>
      <c r="AB38" s="114"/>
      <c r="AC38" s="114"/>
      <c r="AD38" s="114"/>
    </row>
    <row r="39" spans="1:30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  <c r="S39" s="92"/>
      <c r="T39" s="158"/>
      <c r="U39" s="112"/>
      <c r="V39" s="112"/>
      <c r="W39" s="112"/>
      <c r="X39" s="114"/>
      <c r="Y39" s="114"/>
      <c r="Z39" s="114"/>
      <c r="AA39" s="114"/>
      <c r="AB39" s="114"/>
      <c r="AC39" s="114"/>
      <c r="AD39" s="114"/>
    </row>
    <row r="40" spans="1:30" s="65" customFormat="1" ht="15" customHeight="1" x14ac:dyDescent="0.25">
      <c r="A40" s="77"/>
      <c r="B40" s="144" t="s">
        <v>117</v>
      </c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18" customHeight="1" x14ac:dyDescent="0.2">
      <c r="A41" s="79"/>
      <c r="B41" s="172"/>
      <c r="C41" s="60"/>
      <c r="D41" s="60"/>
      <c r="E41" s="60"/>
      <c r="F41" s="60"/>
      <c r="G41" s="60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5" customFormat="1" ht="36" customHeight="1" x14ac:dyDescent="0.2">
      <c r="A42" s="79"/>
      <c r="B42" s="67"/>
      <c r="C42" s="67"/>
      <c r="D42" s="173" t="s">
        <v>54</v>
      </c>
      <c r="E42" s="169" t="s">
        <v>55</v>
      </c>
      <c r="F42" s="139" t="s">
        <v>114</v>
      </c>
      <c r="G42" s="192" t="s">
        <v>29</v>
      </c>
      <c r="H42" s="171" t="s">
        <v>116</v>
      </c>
      <c r="I42" s="38"/>
      <c r="J42" s="38"/>
      <c r="K42" s="38"/>
      <c r="L42" s="38"/>
      <c r="M42" s="38"/>
      <c r="N42" s="38"/>
      <c r="O42" s="38"/>
      <c r="P42" s="38"/>
      <c r="Q42" s="38"/>
      <c r="R42" s="78"/>
      <c r="S42" s="92"/>
      <c r="T42" s="105"/>
      <c r="U42" s="112"/>
      <c r="V42" s="112"/>
      <c r="W42" s="112"/>
      <c r="X42" s="114"/>
      <c r="Y42" s="114"/>
    </row>
    <row r="43" spans="1:30" s="63" customFormat="1" ht="13.5" customHeight="1" x14ac:dyDescent="0.2">
      <c r="A43" s="80"/>
      <c r="B43" s="69" t="s">
        <v>0</v>
      </c>
      <c r="C43" s="67"/>
      <c r="D43" s="121">
        <v>41.818181818181813</v>
      </c>
      <c r="E43" s="121">
        <v>14.545454545454545</v>
      </c>
      <c r="F43" s="146">
        <v>16.176470588235293</v>
      </c>
      <c r="G43" s="166"/>
      <c r="H43" s="162">
        <f>(F43-D43)/D43</f>
        <v>-0.61317135549872115</v>
      </c>
      <c r="I43" s="38"/>
      <c r="J43" s="38"/>
      <c r="K43" s="38"/>
      <c r="L43" s="38"/>
      <c r="M43" s="38"/>
      <c r="N43" s="38"/>
      <c r="O43" s="38"/>
      <c r="P43" s="38"/>
      <c r="Q43" s="38"/>
      <c r="R43" s="81"/>
      <c r="S43" s="93"/>
      <c r="T43" s="108"/>
      <c r="U43" s="49" t="str">
        <f>B43</f>
        <v>Bracknell Forest</v>
      </c>
      <c r="V43" s="50" t="b">
        <f t="shared" ref="V43:V65" si="3">IF(U43=$V$2,H43)</f>
        <v>0</v>
      </c>
      <c r="W43" s="112"/>
      <c r="X43" s="114"/>
      <c r="Y43" s="114"/>
      <c r="Z43" s="65"/>
      <c r="AA43" s="65"/>
      <c r="AB43" s="65"/>
      <c r="AC43" s="65"/>
      <c r="AD43" s="65"/>
    </row>
    <row r="44" spans="1:30" ht="13.5" customHeight="1" x14ac:dyDescent="0.2">
      <c r="A44" s="79"/>
      <c r="B44" s="69" t="s">
        <v>22</v>
      </c>
      <c r="C44" s="67"/>
      <c r="D44" s="121">
        <v>20.27027027027027</v>
      </c>
      <c r="E44" s="121">
        <v>16</v>
      </c>
      <c r="F44" s="160">
        <v>14.40677966101695</v>
      </c>
      <c r="G44" s="167"/>
      <c r="H44" s="163">
        <f t="shared" ref="H44:H67" si="4">(F44-D44)/D44</f>
        <v>-0.2892655367231638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ref="U44:U65" si="5">B44</f>
        <v>Brighton &amp; Hove</v>
      </c>
      <c r="V44" s="50" t="b">
        <f t="shared" si="3"/>
        <v>0</v>
      </c>
      <c r="W44" s="112"/>
      <c r="X44" s="114"/>
      <c r="Y44" s="114"/>
    </row>
    <row r="45" spans="1:30" ht="13.5" customHeight="1" x14ac:dyDescent="0.2">
      <c r="A45" s="79"/>
      <c r="B45" s="69" t="s">
        <v>8</v>
      </c>
      <c r="C45" s="67"/>
      <c r="D45" s="121">
        <v>22.826086956521738</v>
      </c>
      <c r="E45" s="121">
        <v>13.963963963963963</v>
      </c>
      <c r="F45" s="160">
        <v>19.36936936936937</v>
      </c>
      <c r="G45" s="167"/>
      <c r="H45" s="163">
        <f t="shared" si="4"/>
        <v>-0.15143715143715139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5"/>
        <v>Buckinghamshire</v>
      </c>
      <c r="V45" s="50" t="b">
        <f t="shared" si="3"/>
        <v>0</v>
      </c>
      <c r="W45" s="112"/>
      <c r="X45" s="114"/>
      <c r="Y45" s="114"/>
      <c r="Z45" s="116"/>
    </row>
    <row r="46" spans="1:30" ht="13.5" customHeight="1" x14ac:dyDescent="0.2">
      <c r="A46" s="79"/>
      <c r="B46" s="69" t="s">
        <v>4</v>
      </c>
      <c r="C46" s="67"/>
      <c r="D46" s="121">
        <v>11.314984709480122</v>
      </c>
      <c r="E46" s="161">
        <v>12.048192771084338</v>
      </c>
      <c r="F46" s="160">
        <v>13.225806451612904</v>
      </c>
      <c r="G46" s="167"/>
      <c r="H46" s="163">
        <f t="shared" si="4"/>
        <v>0.1688753269398432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5"/>
        <v>East Sussex</v>
      </c>
      <c r="V46" s="50" t="b">
        <f t="shared" si="3"/>
        <v>0</v>
      </c>
      <c r="W46" s="112"/>
      <c r="X46" s="114"/>
      <c r="Y46" s="114"/>
      <c r="Z46" s="106"/>
    </row>
    <row r="47" spans="1:30" ht="13.5" customHeight="1" x14ac:dyDescent="0.2">
      <c r="A47" s="79"/>
      <c r="B47" s="69" t="s">
        <v>6</v>
      </c>
      <c r="C47" s="67"/>
      <c r="D47" s="121">
        <v>15.365239294710328</v>
      </c>
      <c r="E47" s="121">
        <v>18.225419664268586</v>
      </c>
      <c r="F47" s="160">
        <v>11.581291759465479</v>
      </c>
      <c r="G47" s="167"/>
      <c r="H47" s="163">
        <f t="shared" si="4"/>
        <v>-0.24626674942495164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5"/>
        <v>Hampshire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1</v>
      </c>
      <c r="C48" s="67"/>
      <c r="D48" s="121">
        <v>27.692307692307693</v>
      </c>
      <c r="E48" s="121">
        <v>16.883116883116884</v>
      </c>
      <c r="F48" s="160">
        <v>15.384615384615385</v>
      </c>
      <c r="G48" s="167"/>
      <c r="H48" s="163">
        <f t="shared" si="4"/>
        <v>-0.44444444444444448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5"/>
        <v>Isle of Wight</v>
      </c>
      <c r="V48" s="50" t="b">
        <f t="shared" si="3"/>
        <v>0</v>
      </c>
      <c r="W48" s="112"/>
      <c r="X48" s="114"/>
      <c r="Y48" s="114"/>
    </row>
    <row r="49" spans="1:25" ht="13.5" customHeight="1" x14ac:dyDescent="0.2">
      <c r="A49" s="79"/>
      <c r="B49" s="69" t="s">
        <v>9</v>
      </c>
      <c r="C49" s="67"/>
      <c r="D49" s="121">
        <v>17.460317460317459</v>
      </c>
      <c r="E49" s="121">
        <v>13.949275362318842</v>
      </c>
      <c r="F49" s="160">
        <v>10.651828298887123</v>
      </c>
      <c r="G49" s="167"/>
      <c r="H49" s="163">
        <f t="shared" si="4"/>
        <v>-0.38994074288191927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5"/>
        <v>Kent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2</v>
      </c>
      <c r="C50" s="67"/>
      <c r="D50" s="121">
        <v>17.557251908396946</v>
      </c>
      <c r="E50" s="121">
        <v>18.543046357615893</v>
      </c>
      <c r="F50" s="160">
        <v>23.188405797101449</v>
      </c>
      <c r="G50" s="167"/>
      <c r="H50" s="163">
        <f t="shared" si="4"/>
        <v>0.32073093887838694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5"/>
        <v>Medway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10</v>
      </c>
      <c r="C51" s="67"/>
      <c r="D51" s="121">
        <v>20.8</v>
      </c>
      <c r="E51" s="121">
        <v>19.047619047619047</v>
      </c>
      <c r="F51" s="160">
        <v>14.788732394366196</v>
      </c>
      <c r="G51" s="167"/>
      <c r="H51" s="163">
        <f t="shared" si="4"/>
        <v>-0.28900325027085599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5"/>
        <v>Milton Keynes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11</v>
      </c>
      <c r="C52" s="67"/>
      <c r="D52" s="121">
        <v>7.8313253012048198</v>
      </c>
      <c r="E52" s="121">
        <v>14.450867052023122</v>
      </c>
      <c r="F52" s="160">
        <v>9.6685082872928181</v>
      </c>
      <c r="G52" s="167"/>
      <c r="H52" s="163">
        <f t="shared" si="4"/>
        <v>0.23459413514662131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5"/>
        <v>Oxfordshire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12</v>
      </c>
      <c r="C53" s="67"/>
      <c r="D53" s="121">
        <v>15.517241379310345</v>
      </c>
      <c r="E53" s="121">
        <v>14.04494382022472</v>
      </c>
      <c r="F53" s="160">
        <v>8.1967213114754092</v>
      </c>
      <c r="G53" s="167"/>
      <c r="H53" s="163">
        <f t="shared" si="4"/>
        <v>-0.47176684881602921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5"/>
        <v>Portsmouth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3</v>
      </c>
      <c r="C54" s="67"/>
      <c r="D54" s="121">
        <v>33.846153846153847</v>
      </c>
      <c r="E54" s="121">
        <v>19.417475728155338</v>
      </c>
      <c r="F54" s="160">
        <v>24.299065420560748</v>
      </c>
      <c r="G54" s="167"/>
      <c r="H54" s="163">
        <f t="shared" si="4"/>
        <v>-0.28207306711979613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5"/>
        <v>Reading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13</v>
      </c>
      <c r="C55" s="67"/>
      <c r="D55" s="121">
        <v>25</v>
      </c>
      <c r="E55" s="121">
        <v>14.814814814814813</v>
      </c>
      <c r="F55" s="160">
        <v>27.631578947368425</v>
      </c>
      <c r="G55" s="167"/>
      <c r="H55" s="163">
        <f t="shared" si="4"/>
        <v>0.10526315789473699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5"/>
        <v>Slough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28</v>
      </c>
      <c r="C56" s="67"/>
      <c r="D56" s="121">
        <v>21.568627450980394</v>
      </c>
      <c r="E56" s="121">
        <v>12.149532710280374</v>
      </c>
      <c r="F56" s="160">
        <v>13.191489361702127</v>
      </c>
      <c r="G56" s="167"/>
      <c r="H56" s="163">
        <f t="shared" si="4"/>
        <v>-0.38839458413926509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5"/>
        <v>Somerset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14</v>
      </c>
      <c r="C57" s="67"/>
      <c r="D57" s="121">
        <v>35.028248587570623</v>
      </c>
      <c r="E57" s="121">
        <v>35.028248587570623</v>
      </c>
      <c r="F57" s="160">
        <v>16.38418079096045</v>
      </c>
      <c r="G57" s="168"/>
      <c r="H57" s="163">
        <f t="shared" si="4"/>
        <v>-0.53225806451612911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5"/>
        <v>Southampton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79"/>
      <c r="B58" s="69" t="s">
        <v>7</v>
      </c>
      <c r="C58" s="67"/>
      <c r="D58" s="121">
        <v>10.547667342799189</v>
      </c>
      <c r="E58" s="121">
        <v>15.320910973084887</v>
      </c>
      <c r="F58" s="160">
        <v>17.228464419475657</v>
      </c>
      <c r="G58" s="168"/>
      <c r="H58" s="163">
        <f t="shared" si="4"/>
        <v>0.63339095361567277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5"/>
        <v>Surrey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137"/>
      <c r="B59" s="69" t="s">
        <v>48</v>
      </c>
      <c r="C59" s="67"/>
      <c r="D59" s="121">
        <v>22.321428571428573</v>
      </c>
      <c r="E59" s="121">
        <v>26.732673267326735</v>
      </c>
      <c r="F59" s="160">
        <v>13.675213675213676</v>
      </c>
      <c r="G59" s="168"/>
      <c r="H59" s="163">
        <f t="shared" si="4"/>
        <v>-0.38735042735042735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5"/>
        <v>Swindon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137"/>
      <c r="B60" s="69" t="s">
        <v>108</v>
      </c>
      <c r="C60" s="67"/>
      <c r="D60" s="121">
        <v>17.894736842105264</v>
      </c>
      <c r="E60" s="121">
        <v>14.018691588785046</v>
      </c>
      <c r="F60" s="160">
        <v>8.1632653061224492</v>
      </c>
      <c r="G60" s="168"/>
      <c r="H60" s="163">
        <f t="shared" si="4"/>
        <v>-0.54381752701080432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5"/>
        <v>Torbay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15</v>
      </c>
      <c r="C61" s="67"/>
      <c r="D61" s="121">
        <v>37.931034482758619</v>
      </c>
      <c r="E61" s="161">
        <v>15.789473684210526</v>
      </c>
      <c r="F61" s="160">
        <v>17.073170731707318</v>
      </c>
      <c r="G61" s="168"/>
      <c r="H61" s="163">
        <f t="shared" si="4"/>
        <v>-0.54988913525498884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5"/>
        <v>West Berkshire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5</v>
      </c>
      <c r="C62" s="67"/>
      <c r="D62" s="121">
        <v>18.911174785100286</v>
      </c>
      <c r="E62" s="161">
        <v>14.250614250614252</v>
      </c>
      <c r="F62" s="160">
        <v>13.814432989690722</v>
      </c>
      <c r="G62" s="168"/>
      <c r="H62" s="163">
        <f t="shared" si="4"/>
        <v>-0.26950952827241481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5"/>
        <v>West Sussex</v>
      </c>
      <c r="V62" s="50" t="b">
        <f t="shared" si="3"/>
        <v>0</v>
      </c>
      <c r="W62" s="112"/>
      <c r="X62" s="114"/>
      <c r="Y62" s="114"/>
    </row>
    <row r="63" spans="1:25" s="65" customFormat="1" ht="13.5" customHeight="1" x14ac:dyDescent="0.2">
      <c r="A63" s="79"/>
      <c r="B63" s="69" t="s">
        <v>21</v>
      </c>
      <c r="C63" s="67"/>
      <c r="D63" s="161">
        <v>52.777777777777779</v>
      </c>
      <c r="E63" s="121">
        <v>25.862068965517242</v>
      </c>
      <c r="F63" s="160">
        <v>48.979591836734691</v>
      </c>
      <c r="G63" s="168"/>
      <c r="H63" s="163">
        <f t="shared" si="4"/>
        <v>-7.196562835660586E-2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5"/>
        <v>Windsor &amp; Maidenhead</v>
      </c>
      <c r="V63" s="50" t="b">
        <f t="shared" si="3"/>
        <v>0</v>
      </c>
      <c r="W63" s="112"/>
      <c r="X63" s="114"/>
      <c r="Y63" s="114"/>
    </row>
    <row r="64" spans="1:25" s="65" customFormat="1" ht="13.5" customHeight="1" x14ac:dyDescent="0.2">
      <c r="A64" s="79"/>
      <c r="B64" s="69" t="s">
        <v>16</v>
      </c>
      <c r="C64" s="67"/>
      <c r="D64" s="161">
        <v>19.230769230769234</v>
      </c>
      <c r="E64" s="121">
        <v>27.868852459016392</v>
      </c>
      <c r="F64" s="160">
        <v>26.229508196721312</v>
      </c>
      <c r="G64" s="168"/>
      <c r="H64" s="163">
        <f t="shared" si="4"/>
        <v>0.36393442622950806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49" t="str">
        <f t="shared" si="5"/>
        <v>Wokingham</v>
      </c>
      <c r="V64" s="50" t="b">
        <f t="shared" si="3"/>
        <v>0</v>
      </c>
    </row>
    <row r="65" spans="1:31" s="65" customFormat="1" ht="13.5" customHeight="1" x14ac:dyDescent="0.2">
      <c r="A65" s="79"/>
      <c r="B65" s="88" t="s">
        <v>23</v>
      </c>
      <c r="C65" s="67"/>
      <c r="D65" s="196">
        <v>18.328840970350406</v>
      </c>
      <c r="E65" s="196">
        <v>16.464891041162229</v>
      </c>
      <c r="F65" s="193">
        <v>14.80637813211845</v>
      </c>
      <c r="G65" s="168"/>
      <c r="H65" s="164">
        <f t="shared" si="4"/>
        <v>-0.19218142838000815</v>
      </c>
      <c r="I65" s="38"/>
      <c r="J65" s="41"/>
      <c r="K65" s="41"/>
      <c r="L65" s="41"/>
      <c r="M65" s="38"/>
      <c r="N65" s="38"/>
      <c r="O65" s="38"/>
      <c r="P65" s="38"/>
      <c r="Q65" s="38"/>
      <c r="R65" s="78"/>
      <c r="S65" s="92"/>
      <c r="T65" s="105"/>
      <c r="U65" s="49" t="str">
        <f t="shared" si="5"/>
        <v>South East</v>
      </c>
      <c r="V65" s="50" t="b">
        <f t="shared" si="3"/>
        <v>0</v>
      </c>
    </row>
    <row r="66" spans="1:31" s="65" customFormat="1" ht="13.5" customHeight="1" x14ac:dyDescent="0.2">
      <c r="A66" s="137"/>
      <c r="B66" s="186" t="s">
        <v>50</v>
      </c>
      <c r="C66" s="67"/>
      <c r="D66" s="197">
        <v>15.175097276264591</v>
      </c>
      <c r="E66" s="197">
        <v>18.21561338289963</v>
      </c>
      <c r="F66" s="194">
        <v>15.467625899280577</v>
      </c>
      <c r="G66" s="168"/>
      <c r="H66" s="190">
        <f t="shared" si="4"/>
        <v>1.9276886183361146E-2</v>
      </c>
      <c r="I66" s="38"/>
      <c r="J66" s="41"/>
      <c r="K66" s="41"/>
      <c r="L66" s="41"/>
      <c r="M66" s="38"/>
      <c r="N66" s="38"/>
      <c r="O66" s="38"/>
      <c r="P66" s="38"/>
      <c r="Q66" s="38"/>
      <c r="R66" s="78"/>
      <c r="S66" s="92"/>
      <c r="T66" s="105"/>
      <c r="U66" s="117"/>
      <c r="V66" s="180"/>
    </row>
    <row r="67" spans="1:31" s="65" customFormat="1" ht="13.5" customHeight="1" x14ac:dyDescent="0.2">
      <c r="A67" s="79"/>
      <c r="B67" s="147" t="s">
        <v>40</v>
      </c>
      <c r="C67" s="58"/>
      <c r="D67" s="198">
        <v>16.411786646773592</v>
      </c>
      <c r="E67" s="198">
        <v>15.960798039901993</v>
      </c>
      <c r="F67" s="195">
        <v>15.803541597059805</v>
      </c>
      <c r="G67" s="168"/>
      <c r="H67" s="165">
        <f t="shared" si="4"/>
        <v>-3.7061476779151434E-2</v>
      </c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</row>
    <row r="68" spans="1:31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1" s="65" customFormat="1" ht="19.5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1" s="65" customFormat="1" ht="6" customHeight="1" x14ac:dyDescent="0.2">
      <c r="A70" s="137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1" s="65" customFormat="1" ht="9.7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1" s="65" customFormat="1" ht="12" customHeight="1" x14ac:dyDescent="0.2">
      <c r="A72" s="79"/>
      <c r="B72" s="59"/>
      <c r="C72" s="59"/>
      <c r="D72" s="55"/>
      <c r="E72" s="55"/>
      <c r="F72" s="55"/>
      <c r="G72" s="55"/>
      <c r="H72" s="55"/>
      <c r="I72" s="38"/>
      <c r="J72" s="38"/>
      <c r="K72" s="38"/>
      <c r="L72" s="38"/>
      <c r="M72" s="38"/>
      <c r="N72" s="38"/>
      <c r="O72" s="38"/>
      <c r="P72" s="38"/>
      <c r="Q72" s="38"/>
      <c r="R72" s="78"/>
      <c r="S72" s="92"/>
      <c r="T72" s="105"/>
      <c r="AA72" s="117"/>
    </row>
    <row r="73" spans="1:31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55"/>
      <c r="I73" s="38"/>
      <c r="J73" s="38"/>
      <c r="K73" s="38"/>
      <c r="L73" s="38"/>
      <c r="M73" s="38"/>
      <c r="N73" s="38"/>
      <c r="O73" s="38"/>
      <c r="P73" s="38"/>
      <c r="Q73" s="38"/>
      <c r="R73" s="78"/>
      <c r="S73" s="92"/>
      <c r="T73" s="105"/>
      <c r="AA73" s="117"/>
    </row>
    <row r="74" spans="1:31" s="65" customFormat="1" ht="7.5" customHeight="1" x14ac:dyDescent="0.2">
      <c r="A74" s="79"/>
      <c r="B74" s="44"/>
      <c r="C74" s="44"/>
      <c r="D74" s="43"/>
      <c r="E74" s="43"/>
      <c r="F74" s="43"/>
      <c r="G74" s="43"/>
      <c r="H74" s="43"/>
      <c r="I74" s="45"/>
      <c r="J74" s="45"/>
      <c r="K74" s="45"/>
      <c r="L74" s="45"/>
      <c r="M74" s="45"/>
      <c r="N74" s="45"/>
      <c r="O74" s="45"/>
      <c r="P74" s="45"/>
      <c r="Q74" s="46"/>
      <c r="R74" s="78"/>
      <c r="S74" s="92"/>
      <c r="T74" s="105"/>
    </row>
    <row r="75" spans="1:31" s="65" customFormat="1" ht="15" customHeight="1" x14ac:dyDescent="0.2">
      <c r="A75" s="303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5"/>
      <c r="S75" s="92"/>
      <c r="T75" s="105"/>
    </row>
    <row r="76" spans="1:31" s="65" customFormat="1" ht="11.25" customHeight="1" x14ac:dyDescent="0.2">
      <c r="A76" s="306"/>
      <c r="B76" s="307"/>
      <c r="C76" s="307"/>
      <c r="D76" s="309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8"/>
      <c r="S76" s="92"/>
      <c r="T76" s="105"/>
    </row>
    <row r="77" spans="1:31" ht="18.75" customHeight="1" x14ac:dyDescent="0.2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/>
      <c r="S77" s="92"/>
      <c r="T77" s="105"/>
      <c r="AE77" s="65"/>
    </row>
    <row r="78" spans="1:31" ht="18.75" customHeight="1" x14ac:dyDescent="0.2">
      <c r="A78" s="79"/>
      <c r="B78" s="87" t="s">
        <v>60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8"/>
      <c r="S78" s="92"/>
      <c r="T78" s="105"/>
      <c r="U78" s="107" t="e">
        <f>VLOOKUP(V78,$U$10:$V$31,2,FALSE)</f>
        <v>#N/A</v>
      </c>
      <c r="V78" s="107" t="str">
        <f>Home!$B$7</f>
        <v>(None)</v>
      </c>
      <c r="W78" s="48" t="str">
        <f>"Selected LA- "&amp;V78</f>
        <v>Selected LA- (None)</v>
      </c>
    </row>
    <row r="79" spans="1:31" ht="18.75" customHeight="1" x14ac:dyDescent="0.2">
      <c r="A79" s="84"/>
      <c r="B79" s="85"/>
      <c r="C79" s="85"/>
      <c r="D79" s="12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92"/>
      <c r="T79" s="105"/>
    </row>
    <row r="80" spans="1:31" ht="13.5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6"/>
      <c r="S80" s="92"/>
      <c r="T80" s="105"/>
      <c r="V80" s="155">
        <v>0</v>
      </c>
      <c r="W80" s="65">
        <v>21.5</v>
      </c>
    </row>
    <row r="81" spans="1:30" s="63" customFormat="1" ht="15" customHeight="1" x14ac:dyDescent="0.2">
      <c r="A81" s="80"/>
      <c r="B81" s="144" t="s">
        <v>115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1"/>
      <c r="S81" s="93"/>
      <c r="T81" s="108"/>
      <c r="U81" s="154" t="s">
        <v>42</v>
      </c>
      <c r="V81" s="156">
        <f>G108</f>
        <v>14.536340852130325</v>
      </c>
      <c r="W81" s="157">
        <f>V81</f>
        <v>14.536340852130325</v>
      </c>
      <c r="X81" s="109"/>
      <c r="Y81" s="109"/>
      <c r="Z81" s="109"/>
      <c r="AA81" s="109"/>
      <c r="AB81" s="109"/>
      <c r="AC81" s="109"/>
      <c r="AD81" s="109"/>
    </row>
    <row r="82" spans="1:30" ht="18" customHeight="1" x14ac:dyDescent="0.2">
      <c r="A82" s="79"/>
      <c r="B82" s="17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78"/>
      <c r="S82" s="92"/>
      <c r="T82" s="105"/>
      <c r="U82" s="154" t="s">
        <v>49</v>
      </c>
      <c r="V82" s="179">
        <f>G109</f>
        <v>13.147410358565736</v>
      </c>
      <c r="W82" s="157">
        <f>V82</f>
        <v>13.147410358565736</v>
      </c>
    </row>
    <row r="83" spans="1:30" s="68" customFormat="1" ht="12" customHeight="1" x14ac:dyDescent="0.2">
      <c r="A83" s="82"/>
      <c r="B83" s="67"/>
      <c r="C83" s="67"/>
      <c r="D83" s="297" t="s">
        <v>38</v>
      </c>
      <c r="E83" s="297" t="s">
        <v>53</v>
      </c>
      <c r="F83" s="299" t="s">
        <v>52</v>
      </c>
      <c r="G83" s="299" t="s">
        <v>113</v>
      </c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154" t="s">
        <v>43</v>
      </c>
      <c r="V83" s="178">
        <f>G110</f>
        <v>15.12635379061372</v>
      </c>
      <c r="W83" s="178">
        <f>V83</f>
        <v>15.12635379061372</v>
      </c>
      <c r="X83" s="114"/>
      <c r="Y83" s="114"/>
      <c r="Z83" s="114"/>
      <c r="AA83" s="114"/>
      <c r="AB83" s="114"/>
      <c r="AC83" s="114"/>
      <c r="AD83" s="114"/>
    </row>
    <row r="84" spans="1:30" s="68" customFormat="1" ht="12" customHeight="1" x14ac:dyDescent="0.2">
      <c r="A84" s="82"/>
      <c r="B84" s="67"/>
      <c r="C84" s="67"/>
      <c r="D84" s="298"/>
      <c r="E84" s="298"/>
      <c r="F84" s="300"/>
      <c r="G84" s="300"/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V84" s="155"/>
      <c r="W84" s="156"/>
      <c r="X84" s="114"/>
      <c r="Y84" s="114"/>
      <c r="Z84" s="114"/>
      <c r="AA84" s="114"/>
      <c r="AB84" s="114"/>
      <c r="AC84" s="114"/>
      <c r="AD84" s="114"/>
    </row>
    <row r="85" spans="1:30" s="68" customFormat="1" ht="12" customHeight="1" x14ac:dyDescent="0.2">
      <c r="A85" s="82"/>
      <c r="B85" s="67"/>
      <c r="C85" s="67"/>
      <c r="D85" s="298"/>
      <c r="E85" s="298"/>
      <c r="F85" s="300"/>
      <c r="G85" s="300"/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154"/>
      <c r="V85" s="155"/>
      <c r="W85" s="156"/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0</v>
      </c>
      <c r="C86" s="67"/>
      <c r="D86" s="121">
        <v>64.989999999999995</v>
      </c>
      <c r="E86" s="121">
        <v>20.8</v>
      </c>
      <c r="F86" s="160">
        <v>11</v>
      </c>
      <c r="G86" s="146">
        <f>IF(F86&gt;0,(F86/D86)*100,NA())</f>
        <v>16.925680873980614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ref="U86:U109" si="6">B86</f>
        <v>Bracknell Forest</v>
      </c>
      <c r="V86" s="115" t="b">
        <f>IF(U86=$V$2,40)</f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22</v>
      </c>
      <c r="C87" s="67"/>
      <c r="D87" s="121">
        <v>210.82</v>
      </c>
      <c r="E87" s="121">
        <v>42.64</v>
      </c>
      <c r="F87" s="160">
        <v>31.07</v>
      </c>
      <c r="G87" s="160">
        <f t="shared" ref="G87:G110" si="7">IF(F87&gt;0,(F87/D87)*100,NA())</f>
        <v>14.737690921164976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6"/>
        <v>Brighton &amp; Hove</v>
      </c>
      <c r="V87" s="115" t="b">
        <f t="shared" ref="V87:V109" si="8">IF(U87=$V$2,40)</f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8</v>
      </c>
      <c r="C88" s="67"/>
      <c r="D88" s="121">
        <v>204.7534</v>
      </c>
      <c r="E88" s="121">
        <v>44.329499999999996</v>
      </c>
      <c r="F88" s="160">
        <v>39.505400000000002</v>
      </c>
      <c r="G88" s="160">
        <f t="shared" si="7"/>
        <v>19.294136263427127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6"/>
        <v>Buckinghamshire</v>
      </c>
      <c r="V88" s="115" t="b">
        <f t="shared" si="8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4</v>
      </c>
      <c r="C89" s="67"/>
      <c r="D89" s="121">
        <v>281.57</v>
      </c>
      <c r="E89" s="121">
        <v>22.69</v>
      </c>
      <c r="F89" s="270">
        <v>36.450000000000003</v>
      </c>
      <c r="G89" s="160">
        <f t="shared" si="7"/>
        <v>12.945271158148952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6"/>
        <v>East Sussex</v>
      </c>
      <c r="V89" s="115" t="b">
        <f t="shared" si="8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6</v>
      </c>
      <c r="C90" s="67"/>
      <c r="D90" s="121">
        <v>418.58</v>
      </c>
      <c r="E90" s="121">
        <v>58</v>
      </c>
      <c r="F90" s="160">
        <v>47.87</v>
      </c>
      <c r="G90" s="160">
        <f t="shared" si="7"/>
        <v>11.436284581203115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6"/>
        <v>Hampshire</v>
      </c>
      <c r="V90" s="115" t="b">
        <f t="shared" si="8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1</v>
      </c>
      <c r="C91" s="67"/>
      <c r="D91" s="121">
        <v>75.099999999999994</v>
      </c>
      <c r="E91" s="121">
        <v>8</v>
      </c>
      <c r="F91" s="160">
        <v>11.5</v>
      </c>
      <c r="G91" s="160">
        <f t="shared" si="7"/>
        <v>15.312916111850866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6"/>
        <v>Isle of Wight</v>
      </c>
      <c r="V91" s="115" t="b">
        <f t="shared" si="8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9</v>
      </c>
      <c r="C92" s="67"/>
      <c r="D92" s="121">
        <v>586.13</v>
      </c>
      <c r="E92" s="121">
        <v>103.19</v>
      </c>
      <c r="F92" s="160">
        <v>58.47</v>
      </c>
      <c r="G92" s="160">
        <f t="shared" si="7"/>
        <v>9.9756026819988737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6"/>
        <v>Kent</v>
      </c>
      <c r="V92" s="115" t="b">
        <f t="shared" si="8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2</v>
      </c>
      <c r="C93" s="67"/>
      <c r="D93" s="121">
        <v>132.29999999999993</v>
      </c>
      <c r="E93" s="121">
        <v>36</v>
      </c>
      <c r="F93" s="160">
        <v>30.6</v>
      </c>
      <c r="G93" s="160">
        <f t="shared" si="7"/>
        <v>23.129251700680285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6"/>
        <v>Medway</v>
      </c>
      <c r="V93" s="115" t="b">
        <f t="shared" si="8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10</v>
      </c>
      <c r="C94" s="67"/>
      <c r="D94" s="121">
        <v>133.77000000000001</v>
      </c>
      <c r="E94" s="121">
        <v>28</v>
      </c>
      <c r="F94" s="160">
        <v>19.28</v>
      </c>
      <c r="G94" s="160">
        <f t="shared" si="7"/>
        <v>14.412798086267472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6"/>
        <v>Milton Keynes</v>
      </c>
      <c r="V94" s="115" t="b">
        <f t="shared" si="8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11</v>
      </c>
      <c r="C95" s="67"/>
      <c r="D95" s="121">
        <v>299.36</v>
      </c>
      <c r="E95" s="121">
        <v>36.51</v>
      </c>
      <c r="F95" s="160">
        <v>25.53</v>
      </c>
      <c r="G95" s="160">
        <f t="shared" si="7"/>
        <v>8.5281934794227681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6"/>
        <v>Oxfordshire</v>
      </c>
      <c r="V95" s="115" t="b">
        <f t="shared" si="8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12</v>
      </c>
      <c r="C96" s="67"/>
      <c r="D96" s="121">
        <v>162.61295999999999</v>
      </c>
      <c r="E96" s="121">
        <v>9.4</v>
      </c>
      <c r="F96" s="160">
        <v>13.85135</v>
      </c>
      <c r="G96" s="160">
        <f t="shared" si="7"/>
        <v>8.5179865122681502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6"/>
        <v>Portsmouth</v>
      </c>
      <c r="V96" s="115" t="b">
        <f t="shared" si="8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3</v>
      </c>
      <c r="C97" s="67"/>
      <c r="D97" s="121">
        <v>90.39</v>
      </c>
      <c r="E97" s="121">
        <v>24.46</v>
      </c>
      <c r="F97" s="160">
        <v>25.21</v>
      </c>
      <c r="G97" s="160">
        <f t="shared" si="7"/>
        <v>27.890253346609139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6"/>
        <v>Reading</v>
      </c>
      <c r="V97" s="115" t="b">
        <f t="shared" si="8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13</v>
      </c>
      <c r="C98" s="67"/>
      <c r="D98" s="121">
        <v>72.710000000000008</v>
      </c>
      <c r="E98" s="121">
        <v>19</v>
      </c>
      <c r="F98" s="160">
        <v>21</v>
      </c>
      <c r="G98" s="160">
        <f t="shared" si="7"/>
        <v>28.88185944161738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6"/>
        <v>Slough</v>
      </c>
      <c r="V98" s="115" t="b">
        <f t="shared" si="8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28</v>
      </c>
      <c r="C99" s="67"/>
      <c r="D99" s="121">
        <v>216.5</v>
      </c>
      <c r="E99" s="121">
        <v>36.200000000000003</v>
      </c>
      <c r="F99" s="160">
        <v>26.7</v>
      </c>
      <c r="G99" s="160">
        <f t="shared" si="7"/>
        <v>12.332563510392609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6"/>
        <v>Somerset</v>
      </c>
      <c r="V99" s="115" t="b">
        <f t="shared" si="8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82"/>
      <c r="B100" s="69" t="s">
        <v>14</v>
      </c>
      <c r="C100" s="67"/>
      <c r="D100" s="121">
        <v>163.18</v>
      </c>
      <c r="E100" s="121">
        <v>27.26</v>
      </c>
      <c r="F100" s="160">
        <v>28.11</v>
      </c>
      <c r="G100" s="160">
        <f t="shared" si="7"/>
        <v>17.226375781345752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6"/>
        <v>Southampton</v>
      </c>
      <c r="V100" s="115" t="b">
        <f t="shared" si="8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7</v>
      </c>
      <c r="C101" s="67"/>
      <c r="D101" s="121">
        <v>470.19799999999998</v>
      </c>
      <c r="E101" s="121">
        <v>82.802099999999996</v>
      </c>
      <c r="F101" s="160">
        <v>70.55589999999998</v>
      </c>
      <c r="G101" s="160">
        <f t="shared" si="7"/>
        <v>15.005572120681071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6"/>
        <v>Surrey</v>
      </c>
      <c r="V101" s="115" t="b">
        <f t="shared" si="8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175"/>
      <c r="B102" s="69" t="s">
        <v>48</v>
      </c>
      <c r="C102" s="67"/>
      <c r="D102" s="121">
        <v>108.88</v>
      </c>
      <c r="E102" s="121">
        <v>38.5</v>
      </c>
      <c r="F102" s="160">
        <v>13.8</v>
      </c>
      <c r="G102" s="160">
        <f t="shared" si="7"/>
        <v>12.674504041146218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6"/>
        <v>Swindon</v>
      </c>
      <c r="V102" s="115" t="b">
        <f t="shared" si="8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175"/>
      <c r="B103" s="69" t="s">
        <v>108</v>
      </c>
      <c r="C103" s="67"/>
      <c r="D103" s="121">
        <v>94.4</v>
      </c>
      <c r="E103" s="121">
        <v>6</v>
      </c>
      <c r="F103" s="160">
        <v>8</v>
      </c>
      <c r="G103" s="160">
        <f t="shared" si="7"/>
        <v>8.4745762711864394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6"/>
        <v>Torbay</v>
      </c>
      <c r="V103" s="115" t="b">
        <f t="shared" si="8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15</v>
      </c>
      <c r="C104" s="67"/>
      <c r="D104" s="121">
        <v>77.37</v>
      </c>
      <c r="E104" s="121">
        <v>20.810000000000002</v>
      </c>
      <c r="F104" s="270">
        <v>11.89</v>
      </c>
      <c r="G104" s="160">
        <f t="shared" si="7"/>
        <v>15.367713584076515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6"/>
        <v>West Berkshire</v>
      </c>
      <c r="V104" s="115" t="b">
        <f t="shared" si="8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69" t="s">
        <v>5</v>
      </c>
      <c r="C105" s="67"/>
      <c r="D105" s="121">
        <v>444.36</v>
      </c>
      <c r="E105" s="121">
        <v>66.83</v>
      </c>
      <c r="F105" s="270">
        <v>61.89</v>
      </c>
      <c r="G105" s="160">
        <f t="shared" si="7"/>
        <v>13.927896300297057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6"/>
        <v>West Sussex</v>
      </c>
      <c r="V105" s="115" t="b">
        <f t="shared" si="8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82"/>
      <c r="B106" s="69" t="s">
        <v>21</v>
      </c>
      <c r="C106" s="67"/>
      <c r="D106" s="161">
        <v>45.22</v>
      </c>
      <c r="E106" s="161">
        <v>26</v>
      </c>
      <c r="F106" s="160">
        <v>24</v>
      </c>
      <c r="G106" s="160">
        <f t="shared" si="7"/>
        <v>53.073861123396725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61" t="str">
        <f t="shared" si="6"/>
        <v>Windsor &amp; Maidenhead</v>
      </c>
      <c r="V106" s="115" t="b">
        <f t="shared" si="8"/>
        <v>0</v>
      </c>
      <c r="X106" s="114"/>
      <c r="Y106" s="114"/>
      <c r="Z106" s="114"/>
      <c r="AA106" s="114"/>
      <c r="AB106" s="114"/>
      <c r="AC106" s="114"/>
      <c r="AD106" s="114"/>
    </row>
    <row r="107" spans="1:30" s="68" customFormat="1" ht="13.5" customHeight="1" x14ac:dyDescent="0.2">
      <c r="A107" s="82"/>
      <c r="B107" s="69" t="s">
        <v>16</v>
      </c>
      <c r="C107" s="67"/>
      <c r="D107" s="161">
        <v>57.4</v>
      </c>
      <c r="E107" s="161">
        <v>15.4</v>
      </c>
      <c r="F107" s="160">
        <v>15.2</v>
      </c>
      <c r="G107" s="160">
        <f t="shared" si="7"/>
        <v>26.480836236933797</v>
      </c>
      <c r="H107" s="60"/>
      <c r="I107" s="60"/>
      <c r="J107" s="60"/>
      <c r="K107" s="60"/>
      <c r="L107" s="60"/>
      <c r="M107" s="60"/>
      <c r="N107" s="60"/>
      <c r="O107" s="40"/>
      <c r="P107" s="60"/>
      <c r="Q107" s="60"/>
      <c r="R107" s="83"/>
      <c r="S107" s="94"/>
      <c r="T107" s="111"/>
      <c r="U107" s="61" t="str">
        <f t="shared" si="6"/>
        <v>Wokingham</v>
      </c>
      <c r="V107" s="115" t="b">
        <f t="shared" si="8"/>
        <v>0</v>
      </c>
      <c r="X107" s="114"/>
      <c r="Y107" s="114"/>
      <c r="Z107" s="114"/>
      <c r="AA107" s="114"/>
      <c r="AB107" s="114"/>
      <c r="AC107" s="114"/>
      <c r="AD107" s="114"/>
    </row>
    <row r="108" spans="1:30" s="68" customFormat="1" ht="13.5" customHeight="1" x14ac:dyDescent="0.2">
      <c r="A108" s="82"/>
      <c r="B108" s="88" t="s">
        <v>23</v>
      </c>
      <c r="C108" s="67"/>
      <c r="D108" s="183">
        <v>3990</v>
      </c>
      <c r="E108" s="183">
        <v>690</v>
      </c>
      <c r="F108" s="90">
        <v>580</v>
      </c>
      <c r="G108" s="193">
        <f t="shared" si="7"/>
        <v>14.536340852130325</v>
      </c>
      <c r="H108" s="60"/>
      <c r="I108" s="60"/>
      <c r="J108" s="60"/>
      <c r="K108" s="60"/>
      <c r="L108" s="60"/>
      <c r="M108" s="60"/>
      <c r="N108" s="60"/>
      <c r="O108" s="40"/>
      <c r="P108" s="60"/>
      <c r="Q108" s="60"/>
      <c r="R108" s="83"/>
      <c r="S108" s="94"/>
      <c r="T108" s="111"/>
      <c r="U108" s="61" t="str">
        <f t="shared" si="6"/>
        <v>South East</v>
      </c>
      <c r="V108" s="115" t="b">
        <f t="shared" si="8"/>
        <v>0</v>
      </c>
      <c r="X108" s="114"/>
      <c r="Y108" s="114"/>
      <c r="Z108" s="114"/>
      <c r="AA108" s="114"/>
      <c r="AB108" s="114"/>
      <c r="AC108" s="114"/>
      <c r="AD108" s="114"/>
    </row>
    <row r="109" spans="1:30" s="68" customFormat="1" ht="13.5" customHeight="1" x14ac:dyDescent="0.2">
      <c r="A109" s="175"/>
      <c r="B109" s="186" t="s">
        <v>50</v>
      </c>
      <c r="C109" s="67"/>
      <c r="D109" s="187">
        <v>2510</v>
      </c>
      <c r="E109" s="187">
        <v>460</v>
      </c>
      <c r="F109" s="191">
        <v>330</v>
      </c>
      <c r="G109" s="194">
        <f t="shared" si="7"/>
        <v>13.147410358565736</v>
      </c>
      <c r="H109" s="60"/>
      <c r="I109" s="60"/>
      <c r="J109" s="60"/>
      <c r="K109" s="60"/>
      <c r="L109" s="60"/>
      <c r="M109" s="60"/>
      <c r="N109" s="60"/>
      <c r="O109" s="40"/>
      <c r="P109" s="60"/>
      <c r="Q109" s="60"/>
      <c r="R109" s="83"/>
      <c r="S109" s="94"/>
      <c r="T109" s="111"/>
      <c r="U109" s="176" t="str">
        <f t="shared" si="6"/>
        <v>South West</v>
      </c>
      <c r="V109" s="115" t="b">
        <f t="shared" si="8"/>
        <v>0</v>
      </c>
      <c r="X109" s="114"/>
      <c r="Y109" s="114"/>
      <c r="Z109" s="114"/>
      <c r="AA109" s="114"/>
      <c r="AB109" s="114"/>
      <c r="AC109" s="114"/>
      <c r="AD109" s="114"/>
    </row>
    <row r="110" spans="1:30" s="65" customFormat="1" ht="15" customHeight="1" x14ac:dyDescent="0.2">
      <c r="A110" s="79"/>
      <c r="B110" s="147" t="s">
        <v>40</v>
      </c>
      <c r="C110" s="58"/>
      <c r="D110" s="148">
        <v>27700</v>
      </c>
      <c r="E110" s="148">
        <v>4720</v>
      </c>
      <c r="F110" s="149">
        <v>4190</v>
      </c>
      <c r="G110" s="195">
        <f t="shared" si="7"/>
        <v>15.12635379061372</v>
      </c>
      <c r="H110" s="58"/>
      <c r="I110" s="58"/>
      <c r="J110" s="58"/>
      <c r="K110" s="58"/>
      <c r="L110" s="58"/>
      <c r="M110" s="58"/>
      <c r="N110" s="58"/>
      <c r="O110" s="40"/>
      <c r="P110" s="60"/>
      <c r="Q110" s="60"/>
      <c r="R110" s="78"/>
      <c r="S110" s="92"/>
      <c r="T110" s="105"/>
      <c r="X110" s="114"/>
      <c r="Y110" s="114"/>
      <c r="Z110" s="114"/>
      <c r="AA110" s="114"/>
      <c r="AB110" s="114"/>
      <c r="AC110" s="114"/>
      <c r="AD110" s="114"/>
    </row>
    <row r="111" spans="1:30" s="65" customFormat="1" ht="20.25" customHeight="1" x14ac:dyDescent="0.2">
      <c r="A111" s="79"/>
      <c r="B111" s="145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78"/>
      <c r="S111" s="92"/>
      <c r="T111" s="105"/>
      <c r="X111" s="114"/>
      <c r="Y111" s="114"/>
      <c r="Z111" s="114"/>
      <c r="AA111" s="114"/>
      <c r="AB111" s="114"/>
      <c r="AC111" s="114"/>
      <c r="AD111" s="114"/>
    </row>
    <row r="112" spans="1:30" s="65" customFormat="1" ht="7.5" customHeight="1" x14ac:dyDescent="0.2">
      <c r="A112" s="79"/>
      <c r="B112" s="44"/>
      <c r="C112" s="44"/>
      <c r="D112" s="43"/>
      <c r="E112" s="43"/>
      <c r="F112" s="43"/>
      <c r="G112" s="43"/>
      <c r="H112" s="43"/>
      <c r="I112" s="45"/>
      <c r="J112" s="45"/>
      <c r="K112" s="45"/>
      <c r="L112" s="45"/>
      <c r="M112" s="45"/>
      <c r="N112" s="45"/>
      <c r="O112" s="45"/>
      <c r="P112" s="45"/>
      <c r="Q112" s="46"/>
      <c r="R112" s="78"/>
      <c r="S112" s="92"/>
      <c r="T112" s="105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">
      <c r="A113" s="303"/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5"/>
      <c r="S113" s="92"/>
      <c r="T113" s="105"/>
      <c r="X113" s="114"/>
      <c r="Y113" s="114"/>
      <c r="Z113" s="114"/>
      <c r="AA113" s="114"/>
      <c r="AB113" s="114"/>
      <c r="AC113" s="114"/>
      <c r="AD113" s="114"/>
    </row>
    <row r="114" spans="1:30" s="65" customFormat="1" ht="11.25" customHeight="1" x14ac:dyDescent="0.2">
      <c r="A114" s="306"/>
      <c r="B114" s="307"/>
      <c r="C114" s="307"/>
      <c r="D114" s="309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8"/>
      <c r="S114" s="92"/>
      <c r="T114" s="105"/>
      <c r="V114" s="110"/>
      <c r="X114" s="114"/>
      <c r="Y114" s="114"/>
      <c r="Z114" s="114"/>
      <c r="AA114" s="114"/>
      <c r="AB114" s="114"/>
      <c r="AC114" s="114"/>
      <c r="AD114" s="114"/>
    </row>
    <row r="115" spans="1:30" s="65" customFormat="1" ht="13.5" customHeight="1" x14ac:dyDescent="0.2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92"/>
      <c r="T115" s="158"/>
      <c r="U115" s="112"/>
      <c r="V115" s="112"/>
      <c r="W115" s="112"/>
      <c r="X115" s="114"/>
      <c r="Y115" s="114"/>
      <c r="Z115" s="114"/>
      <c r="AA115" s="114"/>
      <c r="AB115" s="114"/>
      <c r="AC115" s="114"/>
      <c r="AD115" s="114"/>
    </row>
    <row r="116" spans="1:30" s="65" customFormat="1" ht="15" customHeight="1" x14ac:dyDescent="0.25">
      <c r="A116" s="77"/>
      <c r="B116" s="144" t="s">
        <v>118</v>
      </c>
      <c r="C116" s="60"/>
      <c r="D116" s="60"/>
      <c r="E116" s="60"/>
      <c r="F116" s="60"/>
      <c r="G116" s="60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78"/>
      <c r="S116" s="92"/>
      <c r="T116" s="105"/>
      <c r="U116" s="112"/>
      <c r="V116" s="112"/>
      <c r="W116" s="112"/>
      <c r="X116" s="114"/>
      <c r="Y116" s="114"/>
    </row>
    <row r="117" spans="1:30" s="65" customFormat="1" ht="18" customHeight="1" x14ac:dyDescent="0.2">
      <c r="A117" s="79"/>
      <c r="B117" s="172"/>
      <c r="C117" s="60"/>
      <c r="D117" s="60"/>
      <c r="E117" s="60"/>
      <c r="F117" s="60"/>
      <c r="G117" s="60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78"/>
      <c r="S117" s="92"/>
      <c r="T117" s="105"/>
      <c r="U117" s="112"/>
      <c r="V117" s="112"/>
      <c r="W117" s="112"/>
      <c r="X117" s="114"/>
      <c r="Y117" s="114"/>
    </row>
    <row r="118" spans="1:30" s="65" customFormat="1" ht="36" customHeight="1" x14ac:dyDescent="0.2">
      <c r="A118" s="79"/>
      <c r="B118" s="67"/>
      <c r="C118" s="67"/>
      <c r="D118" s="173" t="s">
        <v>54</v>
      </c>
      <c r="E118" s="169" t="s">
        <v>55</v>
      </c>
      <c r="F118" s="139" t="s">
        <v>114</v>
      </c>
      <c r="G118" s="192" t="s">
        <v>29</v>
      </c>
      <c r="H118" s="171" t="s">
        <v>116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78"/>
      <c r="S118" s="92"/>
      <c r="T118" s="105"/>
      <c r="U118" s="112"/>
      <c r="V118" s="112"/>
      <c r="W118" s="112"/>
      <c r="X118" s="114"/>
      <c r="Y118" s="114"/>
    </row>
    <row r="119" spans="1:30" s="63" customFormat="1" ht="13.5" customHeight="1" x14ac:dyDescent="0.2">
      <c r="A119" s="80"/>
      <c r="B119" s="69" t="s">
        <v>0</v>
      </c>
      <c r="C119" s="67"/>
      <c r="D119" s="121">
        <v>39.571150097465889</v>
      </c>
      <c r="E119" s="121">
        <v>15.355086372360843</v>
      </c>
      <c r="F119" s="146">
        <f t="shared" ref="F119:F143" si="9">G86</f>
        <v>16.925680873980614</v>
      </c>
      <c r="G119" s="166"/>
      <c r="H119" s="162">
        <f>(F119-D119)/D119</f>
        <v>-0.57227220254423372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81"/>
      <c r="S119" s="93"/>
      <c r="T119" s="108"/>
      <c r="U119" s="49" t="str">
        <f>B119</f>
        <v>Bracknell Forest</v>
      </c>
      <c r="V119" s="50" t="b">
        <f t="shared" ref="V119:V141" si="10">IF(U119=$V$2,H119)</f>
        <v>0</v>
      </c>
      <c r="W119" s="112"/>
      <c r="X119" s="114"/>
      <c r="Y119" s="114"/>
      <c r="Z119" s="65"/>
      <c r="AA119" s="65"/>
      <c r="AB119" s="65"/>
      <c r="AC119" s="65"/>
      <c r="AD119" s="65"/>
    </row>
    <row r="120" spans="1:30" ht="13.5" customHeight="1" x14ac:dyDescent="0.2">
      <c r="A120" s="79"/>
      <c r="B120" s="69" t="s">
        <v>22</v>
      </c>
      <c r="C120" s="67"/>
      <c r="D120" s="121">
        <v>17.933130699088146</v>
      </c>
      <c r="E120" s="121">
        <v>15.163528245787909</v>
      </c>
      <c r="F120" s="160">
        <f t="shared" si="9"/>
        <v>14.737690921164976</v>
      </c>
      <c r="G120" s="167"/>
      <c r="H120" s="163">
        <f t="shared" ref="H120:H143" si="11">(F120-D120)/D120</f>
        <v>-0.17818638761639372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ref="U120:U141" si="12">B120</f>
        <v>Brighton &amp; Hove</v>
      </c>
      <c r="V120" s="50" t="b">
        <f t="shared" si="10"/>
        <v>0</v>
      </c>
      <c r="W120" s="112"/>
      <c r="X120" s="114"/>
      <c r="Y120" s="114"/>
    </row>
    <row r="121" spans="1:30" ht="13.5" customHeight="1" x14ac:dyDescent="0.2">
      <c r="A121" s="79"/>
      <c r="B121" s="69" t="s">
        <v>8</v>
      </c>
      <c r="C121" s="67"/>
      <c r="D121" s="121">
        <v>21.787383177570092</v>
      </c>
      <c r="E121" s="121">
        <v>13.503123498318118</v>
      </c>
      <c r="F121" s="160">
        <f t="shared" si="9"/>
        <v>19.294136263427127</v>
      </c>
      <c r="G121" s="167"/>
      <c r="H121" s="163">
        <f t="shared" si="11"/>
        <v>-0.11443535434350553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2"/>
        <v>Buckinghamshire</v>
      </c>
      <c r="V121" s="50" t="b">
        <f t="shared" si="10"/>
        <v>0</v>
      </c>
      <c r="W121" s="112"/>
      <c r="X121" s="114"/>
      <c r="Y121" s="114"/>
      <c r="Z121" s="116"/>
    </row>
    <row r="122" spans="1:30" ht="13.5" customHeight="1" x14ac:dyDescent="0.2">
      <c r="A122" s="79"/>
      <c r="B122" s="69" t="s">
        <v>4</v>
      </c>
      <c r="C122" s="67"/>
      <c r="D122" s="121">
        <v>10.139165009940358</v>
      </c>
      <c r="E122" s="161">
        <v>11.722331368696791</v>
      </c>
      <c r="F122" s="160">
        <f t="shared" si="9"/>
        <v>12.945271158148952</v>
      </c>
      <c r="G122" s="167"/>
      <c r="H122" s="163">
        <f t="shared" si="11"/>
        <v>0.27675909657822012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2"/>
        <v>East Sussex</v>
      </c>
      <c r="V122" s="50" t="b">
        <f t="shared" si="10"/>
        <v>0</v>
      </c>
      <c r="W122" s="112"/>
      <c r="X122" s="114"/>
      <c r="Y122" s="114"/>
      <c r="Z122" s="106"/>
    </row>
    <row r="123" spans="1:30" ht="13.5" customHeight="1" x14ac:dyDescent="0.2">
      <c r="A123" s="79"/>
      <c r="B123" s="69" t="s">
        <v>6</v>
      </c>
      <c r="C123" s="67"/>
      <c r="D123" s="121">
        <v>15.220949263502453</v>
      </c>
      <c r="E123" s="121">
        <v>17.63949601439959</v>
      </c>
      <c r="F123" s="160">
        <f t="shared" si="9"/>
        <v>11.436284581203115</v>
      </c>
      <c r="G123" s="167"/>
      <c r="H123" s="163">
        <f t="shared" si="11"/>
        <v>-0.2486484000951501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2"/>
        <v>Hampshire</v>
      </c>
      <c r="V123" s="50" t="b">
        <f t="shared" si="10"/>
        <v>0</v>
      </c>
      <c r="W123" s="112"/>
      <c r="X123" s="114"/>
      <c r="Y123" s="114"/>
    </row>
    <row r="124" spans="1:30" ht="13.5" customHeight="1" x14ac:dyDescent="0.2">
      <c r="A124" s="79"/>
      <c r="B124" s="69" t="s">
        <v>1</v>
      </c>
      <c r="C124" s="67"/>
      <c r="D124" s="121">
        <v>27.733755942947703</v>
      </c>
      <c r="E124" s="121">
        <v>17.297297297297298</v>
      </c>
      <c r="F124" s="160">
        <f t="shared" si="9"/>
        <v>15.312916111850866</v>
      </c>
      <c r="G124" s="167"/>
      <c r="H124" s="163">
        <f t="shared" si="11"/>
        <v>-0.44785999619554878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2"/>
        <v>Isle of Wight</v>
      </c>
      <c r="V124" s="50" t="b">
        <f t="shared" si="10"/>
        <v>0</v>
      </c>
      <c r="W124" s="112"/>
      <c r="X124" s="114"/>
      <c r="Y124" s="114"/>
    </row>
    <row r="125" spans="1:30" ht="13.5" customHeight="1" x14ac:dyDescent="0.2">
      <c r="A125" s="79"/>
      <c r="B125" s="69" t="s">
        <v>9</v>
      </c>
      <c r="C125" s="67"/>
      <c r="D125" s="121">
        <v>17.39130434782609</v>
      </c>
      <c r="E125" s="121">
        <v>13.837458585071136</v>
      </c>
      <c r="F125" s="160">
        <f t="shared" si="9"/>
        <v>9.9756026819988737</v>
      </c>
      <c r="G125" s="167"/>
      <c r="H125" s="163">
        <f t="shared" si="11"/>
        <v>-0.42640284578506488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2"/>
        <v>Kent</v>
      </c>
      <c r="V125" s="50" t="b">
        <f t="shared" si="10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2</v>
      </c>
      <c r="C126" s="67"/>
      <c r="D126" s="121">
        <v>16.344605475040257</v>
      </c>
      <c r="E126" s="121">
        <v>18.819444444444443</v>
      </c>
      <c r="F126" s="160">
        <f t="shared" si="9"/>
        <v>23.129251700680285</v>
      </c>
      <c r="G126" s="167"/>
      <c r="H126" s="163">
        <f t="shared" si="11"/>
        <v>0.41510003015984803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2"/>
        <v>Medway</v>
      </c>
      <c r="V126" s="50" t="b">
        <f t="shared" si="10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10</v>
      </c>
      <c r="C127" s="67"/>
      <c r="D127" s="121">
        <v>18.558409279204639</v>
      </c>
      <c r="E127" s="121">
        <v>19.004149377593361</v>
      </c>
      <c r="F127" s="160">
        <f t="shared" si="9"/>
        <v>14.412798086267472</v>
      </c>
      <c r="G127" s="167"/>
      <c r="H127" s="163">
        <f t="shared" si="11"/>
        <v>-0.22338181740514113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2"/>
        <v>Milton Keynes</v>
      </c>
      <c r="V127" s="50" t="b">
        <f t="shared" si="10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11</v>
      </c>
      <c r="C128" s="67"/>
      <c r="D128" s="121">
        <v>8.3769633507853403</v>
      </c>
      <c r="E128" s="121">
        <v>13.998589562764458</v>
      </c>
      <c r="F128" s="160">
        <f t="shared" si="9"/>
        <v>8.5281934794227681</v>
      </c>
      <c r="G128" s="167"/>
      <c r="H128" s="163">
        <f t="shared" si="11"/>
        <v>1.8053096606092944E-2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2"/>
        <v>Oxfordshire</v>
      </c>
      <c r="V128" s="50" t="b">
        <f t="shared" si="10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12</v>
      </c>
      <c r="C129" s="67"/>
      <c r="D129" s="121">
        <v>18.371757925072043</v>
      </c>
      <c r="E129" s="121">
        <v>13.706793802145413</v>
      </c>
      <c r="F129" s="160">
        <f t="shared" si="9"/>
        <v>8.5179865122681502</v>
      </c>
      <c r="G129" s="167"/>
      <c r="H129" s="163">
        <f t="shared" si="11"/>
        <v>-0.53635430278320806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2"/>
        <v>Portsmouth</v>
      </c>
      <c r="V129" s="50" t="b">
        <f t="shared" si="10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3</v>
      </c>
      <c r="C130" s="67"/>
      <c r="D130" s="121">
        <v>34.046052631578952</v>
      </c>
      <c r="E130" s="121">
        <v>18.018967334035825</v>
      </c>
      <c r="F130" s="160">
        <f t="shared" si="9"/>
        <v>27.890253346609139</v>
      </c>
      <c r="G130" s="167"/>
      <c r="H130" s="163">
        <f t="shared" si="11"/>
        <v>-0.18080801764549015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2"/>
        <v>Reading</v>
      </c>
      <c r="V130" s="50" t="b">
        <f t="shared" si="10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13</v>
      </c>
      <c r="C131" s="67"/>
      <c r="D131" s="121">
        <v>23.217247097844112</v>
      </c>
      <c r="E131" s="121">
        <v>13.971539456662354</v>
      </c>
      <c r="F131" s="160">
        <f t="shared" si="9"/>
        <v>28.88185944161738</v>
      </c>
      <c r="G131" s="167"/>
      <c r="H131" s="163">
        <f t="shared" si="11"/>
        <v>0.24398294594966288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2"/>
        <v>Slough</v>
      </c>
      <c r="V131" s="50" t="b">
        <f t="shared" si="10"/>
        <v>0</v>
      </c>
      <c r="W131" s="112"/>
      <c r="X131" s="114"/>
      <c r="Y131" s="114"/>
    </row>
    <row r="132" spans="1:27" s="65" customFormat="1" ht="13.5" customHeight="1" x14ac:dyDescent="0.2">
      <c r="A132" s="79"/>
      <c r="B132" s="69" t="s">
        <v>28</v>
      </c>
      <c r="C132" s="67"/>
      <c r="D132" s="121">
        <v>21.190987124463518</v>
      </c>
      <c r="E132" s="121">
        <v>12.329459322890347</v>
      </c>
      <c r="F132" s="160">
        <f t="shared" si="9"/>
        <v>12.332563510392609</v>
      </c>
      <c r="G132" s="167"/>
      <c r="H132" s="163">
        <f t="shared" si="11"/>
        <v>-0.41802788902856142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2"/>
        <v>Somerset</v>
      </c>
      <c r="V132" s="50" t="b">
        <f t="shared" si="10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14</v>
      </c>
      <c r="C133" s="67"/>
      <c r="D133" s="121">
        <v>36.166365280289334</v>
      </c>
      <c r="E133" s="121">
        <v>37.758830694275275</v>
      </c>
      <c r="F133" s="160">
        <f t="shared" si="9"/>
        <v>17.226375781345752</v>
      </c>
      <c r="G133" s="168"/>
      <c r="H133" s="163">
        <f t="shared" si="11"/>
        <v>-0.52369070964579001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2"/>
        <v>Southampton</v>
      </c>
      <c r="V133" s="50" t="b">
        <f t="shared" si="10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7</v>
      </c>
      <c r="C134" s="67"/>
      <c r="D134" s="121">
        <v>13.197969543147209</v>
      </c>
      <c r="E134" s="121">
        <v>15.37231612608497</v>
      </c>
      <c r="F134" s="160">
        <f t="shared" si="9"/>
        <v>15.005572120681071</v>
      </c>
      <c r="G134" s="168"/>
      <c r="H134" s="163">
        <f t="shared" si="11"/>
        <v>0.13696065683621952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2"/>
        <v>Surrey</v>
      </c>
      <c r="V134" s="50" t="b">
        <f t="shared" si="10"/>
        <v>0</v>
      </c>
      <c r="W134" s="112"/>
      <c r="X134" s="114"/>
      <c r="Y134" s="114"/>
    </row>
    <row r="135" spans="1:27" s="65" customFormat="1" ht="13.5" customHeight="1" x14ac:dyDescent="0.2">
      <c r="A135" s="137"/>
      <c r="B135" s="69" t="s">
        <v>48</v>
      </c>
      <c r="C135" s="67"/>
      <c r="D135" s="121">
        <v>23.856858846918492</v>
      </c>
      <c r="E135" s="121">
        <v>25.97402597402597</v>
      </c>
      <c r="F135" s="160">
        <f t="shared" si="9"/>
        <v>12.674504041146218</v>
      </c>
      <c r="G135" s="168"/>
      <c r="H135" s="163">
        <f t="shared" si="11"/>
        <v>-0.46872703894195444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2"/>
        <v>Swindon</v>
      </c>
      <c r="V135" s="50" t="b">
        <f t="shared" si="10"/>
        <v>0</v>
      </c>
      <c r="W135" s="112"/>
      <c r="X135" s="114"/>
      <c r="Y135" s="114"/>
    </row>
    <row r="136" spans="1:27" s="65" customFormat="1" ht="13.5" customHeight="1" x14ac:dyDescent="0.2">
      <c r="A136" s="137"/>
      <c r="B136" s="69" t="s">
        <v>108</v>
      </c>
      <c r="C136" s="67"/>
      <c r="D136" s="121">
        <v>18.27956989247312</v>
      </c>
      <c r="E136" s="121">
        <v>14.329580348004095</v>
      </c>
      <c r="F136" s="160">
        <f t="shared" si="9"/>
        <v>8.4745762711864394</v>
      </c>
      <c r="G136" s="168"/>
      <c r="H136" s="163">
        <f t="shared" si="11"/>
        <v>-0.53639082751744771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2"/>
        <v>Torbay</v>
      </c>
      <c r="V136" s="50"/>
      <c r="W136" s="112"/>
      <c r="X136" s="114"/>
      <c r="Y136" s="114"/>
    </row>
    <row r="137" spans="1:27" s="65" customFormat="1" ht="13.5" customHeight="1" x14ac:dyDescent="0.2">
      <c r="A137" s="79"/>
      <c r="B137" s="69" t="s">
        <v>15</v>
      </c>
      <c r="C137" s="67"/>
      <c r="D137" s="121">
        <v>36.861313868613138</v>
      </c>
      <c r="E137" s="161">
        <v>14.3646408839779</v>
      </c>
      <c r="F137" s="160">
        <f t="shared" si="9"/>
        <v>15.367713584076515</v>
      </c>
      <c r="G137" s="168"/>
      <c r="H137" s="163">
        <f t="shared" si="11"/>
        <v>-0.58309371068940941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2"/>
        <v>West Berkshire</v>
      </c>
      <c r="V137" s="50" t="b">
        <f t="shared" si="10"/>
        <v>0</v>
      </c>
      <c r="W137" s="112"/>
      <c r="X137" s="114"/>
      <c r="Y137" s="114"/>
    </row>
    <row r="138" spans="1:27" s="65" customFormat="1" ht="13.5" customHeight="1" x14ac:dyDescent="0.2">
      <c r="A138" s="79"/>
      <c r="B138" s="69" t="s">
        <v>5</v>
      </c>
      <c r="C138" s="67"/>
      <c r="D138" s="121">
        <v>18.519685039370078</v>
      </c>
      <c r="E138" s="161">
        <v>13.74533830580714</v>
      </c>
      <c r="F138" s="160">
        <f t="shared" si="9"/>
        <v>13.927896300297057</v>
      </c>
      <c r="G138" s="168"/>
      <c r="H138" s="163">
        <f t="shared" si="11"/>
        <v>-0.24794097358089867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49" t="str">
        <f t="shared" si="12"/>
        <v>West Sussex</v>
      </c>
      <c r="V138" s="50" t="b">
        <f t="shared" si="10"/>
        <v>0</v>
      </c>
      <c r="W138" s="112"/>
      <c r="X138" s="114"/>
      <c r="Y138" s="114"/>
    </row>
    <row r="139" spans="1:27" s="65" customFormat="1" ht="13.5" customHeight="1" x14ac:dyDescent="0.2">
      <c r="A139" s="79"/>
      <c r="B139" s="69" t="s">
        <v>21</v>
      </c>
      <c r="C139" s="67"/>
      <c r="D139" s="161">
        <v>56.574923547400601</v>
      </c>
      <c r="E139" s="121">
        <v>27.255985267034994</v>
      </c>
      <c r="F139" s="160">
        <f t="shared" si="9"/>
        <v>53.073861123396725</v>
      </c>
      <c r="G139" s="168"/>
      <c r="H139" s="163">
        <f t="shared" si="11"/>
        <v>-6.1883643926987454E-2</v>
      </c>
      <c r="I139" s="38"/>
      <c r="J139" s="41"/>
      <c r="K139" s="41"/>
      <c r="L139" s="41"/>
      <c r="M139" s="38"/>
      <c r="N139" s="38"/>
      <c r="O139" s="38"/>
      <c r="P139" s="38"/>
      <c r="Q139" s="38"/>
      <c r="R139" s="78"/>
      <c r="S139" s="92"/>
      <c r="T139" s="105"/>
      <c r="U139" s="49" t="str">
        <f t="shared" si="12"/>
        <v>Windsor &amp; Maidenhead</v>
      </c>
      <c r="V139" s="50" t="b">
        <f t="shared" si="10"/>
        <v>0</v>
      </c>
      <c r="W139" s="112"/>
      <c r="X139" s="114"/>
      <c r="Y139" s="114"/>
    </row>
    <row r="140" spans="1:27" s="65" customFormat="1" ht="13.5" customHeight="1" x14ac:dyDescent="0.2">
      <c r="A140" s="79"/>
      <c r="B140" s="69" t="s">
        <v>16</v>
      </c>
      <c r="C140" s="67"/>
      <c r="D140" s="161">
        <v>19.4331983805668</v>
      </c>
      <c r="E140" s="121">
        <v>29.513888888888889</v>
      </c>
      <c r="F140" s="160">
        <f t="shared" si="9"/>
        <v>26.480836236933797</v>
      </c>
      <c r="G140" s="168"/>
      <c r="H140" s="163">
        <f t="shared" si="11"/>
        <v>0.36265969802555176</v>
      </c>
      <c r="I140" s="38"/>
      <c r="J140" s="41"/>
      <c r="K140" s="41"/>
      <c r="L140" s="41"/>
      <c r="M140" s="38"/>
      <c r="N140" s="38"/>
      <c r="O140" s="38"/>
      <c r="P140" s="38"/>
      <c r="Q140" s="38"/>
      <c r="R140" s="78"/>
      <c r="S140" s="92"/>
      <c r="T140" s="105"/>
      <c r="U140" s="49" t="str">
        <f t="shared" si="12"/>
        <v>Wokingham</v>
      </c>
      <c r="V140" s="50" t="b">
        <f t="shared" si="10"/>
        <v>0</v>
      </c>
    </row>
    <row r="141" spans="1:27" s="65" customFormat="1" ht="13.5" customHeight="1" x14ac:dyDescent="0.2">
      <c r="A141" s="79"/>
      <c r="B141" s="88" t="s">
        <v>23</v>
      </c>
      <c r="C141" s="67"/>
      <c r="D141" s="196">
        <v>18.618618618618619</v>
      </c>
      <c r="E141" s="196">
        <v>16.358839050131927</v>
      </c>
      <c r="F141" s="193">
        <f t="shared" si="9"/>
        <v>14.536340852130325</v>
      </c>
      <c r="G141" s="168"/>
      <c r="H141" s="164">
        <f t="shared" si="11"/>
        <v>-0.21925782197429064</v>
      </c>
      <c r="I141" s="38"/>
      <c r="J141" s="41"/>
      <c r="K141" s="41"/>
      <c r="L141" s="41"/>
      <c r="M141" s="38"/>
      <c r="N141" s="38"/>
      <c r="O141" s="38"/>
      <c r="P141" s="38"/>
      <c r="Q141" s="38"/>
      <c r="R141" s="78"/>
      <c r="S141" s="92"/>
      <c r="T141" s="105"/>
      <c r="U141" s="49" t="str">
        <f t="shared" si="12"/>
        <v>South East</v>
      </c>
      <c r="V141" s="50" t="b">
        <f t="shared" si="10"/>
        <v>0</v>
      </c>
    </row>
    <row r="142" spans="1:27" s="65" customFormat="1" ht="13.5" customHeight="1" x14ac:dyDescent="0.2">
      <c r="A142" s="137"/>
      <c r="B142" s="186" t="s">
        <v>50</v>
      </c>
      <c r="C142" s="67"/>
      <c r="D142" s="197">
        <v>15.021459227467812</v>
      </c>
      <c r="E142" s="197">
        <v>16.872427983539097</v>
      </c>
      <c r="F142" s="194">
        <f t="shared" si="9"/>
        <v>13.147410358565736</v>
      </c>
      <c r="G142" s="168"/>
      <c r="H142" s="190">
        <f t="shared" si="11"/>
        <v>-0.12475811041548104</v>
      </c>
      <c r="I142" s="38"/>
      <c r="J142" s="41"/>
      <c r="K142" s="41"/>
      <c r="L142" s="41"/>
      <c r="M142" s="38"/>
      <c r="N142" s="38"/>
      <c r="O142" s="38"/>
      <c r="P142" s="38"/>
      <c r="Q142" s="38"/>
      <c r="R142" s="78"/>
      <c r="S142" s="92"/>
      <c r="T142" s="105"/>
      <c r="U142" s="117"/>
      <c r="V142" s="180"/>
    </row>
    <row r="143" spans="1:27" s="65" customFormat="1" ht="13.5" customHeight="1" x14ac:dyDescent="0.2">
      <c r="A143" s="79"/>
      <c r="B143" s="147" t="s">
        <v>40</v>
      </c>
      <c r="C143" s="58"/>
      <c r="D143" s="198">
        <v>16.490658001624695</v>
      </c>
      <c r="E143" s="198">
        <v>15.849056603773585</v>
      </c>
      <c r="F143" s="195">
        <f t="shared" si="9"/>
        <v>15.12635379061372</v>
      </c>
      <c r="G143" s="168"/>
      <c r="H143" s="165">
        <f t="shared" si="11"/>
        <v>-8.2731945012537431E-2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</row>
    <row r="144" spans="1:27" s="65" customFormat="1" ht="6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28" s="65" customFormat="1" ht="19.5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28" s="65" customFormat="1" ht="19.5" customHeight="1" x14ac:dyDescent="0.2">
      <c r="A146" s="137"/>
      <c r="B146" s="59"/>
      <c r="C146" s="59"/>
      <c r="D146" s="55"/>
      <c r="E146" s="55"/>
      <c r="F146" s="55"/>
      <c r="G146" s="55"/>
      <c r="H146" s="55"/>
      <c r="I146" s="38"/>
      <c r="J146" s="38"/>
      <c r="K146" s="38"/>
      <c r="L146" s="38"/>
      <c r="M146" s="38"/>
      <c r="N146" s="38"/>
      <c r="O146" s="38"/>
      <c r="P146" s="38"/>
      <c r="Q146" s="38"/>
      <c r="R146" s="78"/>
      <c r="S146" s="92"/>
      <c r="T146" s="105"/>
      <c r="AA146" s="117"/>
    </row>
    <row r="147" spans="1:28" s="65" customFormat="1" ht="9.75" customHeight="1" x14ac:dyDescent="0.2">
      <c r="A147" s="137"/>
      <c r="B147" s="59"/>
      <c r="C147" s="59"/>
      <c r="D147" s="55"/>
      <c r="E147" s="55"/>
      <c r="F147" s="55"/>
      <c r="G147" s="55"/>
      <c r="H147" s="55"/>
      <c r="I147" s="38"/>
      <c r="J147" s="38"/>
      <c r="K147" s="38"/>
      <c r="L147" s="38"/>
      <c r="M147" s="38"/>
      <c r="N147" s="38"/>
      <c r="O147" s="38"/>
      <c r="P147" s="38"/>
      <c r="Q147" s="38"/>
      <c r="R147" s="78"/>
      <c r="S147" s="92"/>
      <c r="T147" s="105"/>
      <c r="AA147" s="117"/>
    </row>
    <row r="148" spans="1:28" s="65" customFormat="1" ht="12" customHeight="1" x14ac:dyDescent="0.2">
      <c r="A148" s="79"/>
      <c r="B148" s="59"/>
      <c r="C148" s="59"/>
      <c r="D148" s="55"/>
      <c r="E148" s="55"/>
      <c r="F148" s="55"/>
      <c r="G148" s="55"/>
      <c r="H148" s="55"/>
      <c r="I148" s="38"/>
      <c r="J148" s="38"/>
      <c r="K148" s="38"/>
      <c r="L148" s="38"/>
      <c r="M148" s="38"/>
      <c r="N148" s="38"/>
      <c r="O148" s="38"/>
      <c r="P148" s="38"/>
      <c r="Q148" s="38"/>
      <c r="R148" s="78"/>
      <c r="S148" s="92"/>
      <c r="T148" s="105"/>
      <c r="AA148" s="117"/>
    </row>
    <row r="149" spans="1:28" s="65" customFormat="1" ht="11.25" customHeight="1" x14ac:dyDescent="0.2">
      <c r="A149" s="137"/>
      <c r="B149" s="59"/>
      <c r="C149" s="59"/>
      <c r="D149" s="55"/>
      <c r="E149" s="55"/>
      <c r="F149" s="55"/>
      <c r="G149" s="55"/>
      <c r="H149" s="55"/>
      <c r="I149" s="38"/>
      <c r="J149" s="38"/>
      <c r="K149" s="38"/>
      <c r="L149" s="38"/>
      <c r="M149" s="38"/>
      <c r="N149" s="38"/>
      <c r="O149" s="38"/>
      <c r="P149" s="38"/>
      <c r="Q149" s="38"/>
      <c r="R149" s="78"/>
      <c r="S149" s="92"/>
      <c r="T149" s="105"/>
      <c r="AA149" s="117"/>
    </row>
    <row r="150" spans="1:28" s="65" customFormat="1" ht="7.5" customHeight="1" x14ac:dyDescent="0.2">
      <c r="A150" s="79"/>
      <c r="B150" s="44"/>
      <c r="C150" s="44"/>
      <c r="D150" s="43"/>
      <c r="E150" s="43"/>
      <c r="F150" s="43"/>
      <c r="G150" s="43"/>
      <c r="H150" s="43"/>
      <c r="I150" s="45"/>
      <c r="J150" s="45"/>
      <c r="K150" s="45"/>
      <c r="L150" s="45"/>
      <c r="M150" s="45"/>
      <c r="N150" s="45"/>
      <c r="O150" s="45"/>
      <c r="P150" s="45"/>
      <c r="Q150" s="46"/>
      <c r="R150" s="78"/>
      <c r="S150" s="92"/>
      <c r="T150" s="105"/>
    </row>
    <row r="151" spans="1:28" s="65" customFormat="1" ht="15" customHeight="1" x14ac:dyDescent="0.2">
      <c r="A151" s="303"/>
      <c r="B151" s="304"/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304"/>
      <c r="O151" s="304"/>
      <c r="P151" s="304"/>
      <c r="Q151" s="304"/>
      <c r="R151" s="305"/>
      <c r="S151" s="92"/>
      <c r="T151" s="105"/>
    </row>
    <row r="152" spans="1:28" s="65" customFormat="1" ht="11.25" customHeight="1" x14ac:dyDescent="0.2">
      <c r="A152" s="306"/>
      <c r="B152" s="307"/>
      <c r="C152" s="307"/>
      <c r="D152" s="309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8"/>
      <c r="S152" s="92"/>
      <c r="T152" s="105"/>
    </row>
    <row r="153" spans="1:28" s="65" customFormat="1" ht="11.25" customHeight="1" x14ac:dyDescent="0.2">
      <c r="A153" s="97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92"/>
      <c r="T153" s="105"/>
      <c r="AB153" s="66"/>
    </row>
    <row r="154" spans="1:28" s="65" customFormat="1" ht="11.25" customHeight="1" x14ac:dyDescent="0.2">
      <c r="A154" s="9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28" s="65" customFormat="1" ht="11.25" customHeight="1" x14ac:dyDescent="0.2">
      <c r="A155" s="98"/>
      <c r="B155" s="310" t="s">
        <v>25</v>
      </c>
      <c r="C155" s="266"/>
      <c r="D155" s="229"/>
      <c r="E155" s="229"/>
      <c r="F155" s="229"/>
      <c r="G155" s="55"/>
      <c r="H155" s="55"/>
      <c r="I155" s="55"/>
      <c r="J155" s="55"/>
      <c r="K155" s="38"/>
      <c r="L155" s="38"/>
      <c r="M155" s="38"/>
      <c r="N155" s="38"/>
      <c r="O155" s="38"/>
      <c r="P155" s="38"/>
      <c r="Q155" s="38"/>
      <c r="R155" s="38"/>
      <c r="S155" s="92"/>
      <c r="T155" s="105"/>
      <c r="AB155" s="66"/>
    </row>
    <row r="156" spans="1:28" s="65" customFormat="1" ht="11.25" customHeight="1" x14ac:dyDescent="0.2">
      <c r="A156" s="98"/>
      <c r="B156" s="311"/>
      <c r="C156" s="267"/>
      <c r="D156" s="55"/>
      <c r="E156" s="55"/>
      <c r="F156" s="55"/>
      <c r="G156" s="55"/>
      <c r="H156" s="55"/>
      <c r="I156" s="55"/>
      <c r="J156" s="55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28" s="65" customFormat="1" ht="11.25" customHeight="1" x14ac:dyDescent="0.2">
      <c r="A157" s="98"/>
      <c r="B157" s="312" t="s">
        <v>35</v>
      </c>
      <c r="C157" s="312"/>
      <c r="D157" s="312"/>
      <c r="E157" s="312"/>
      <c r="F157" s="263"/>
      <c r="G157" s="263"/>
      <c r="H157" s="55"/>
      <c r="I157" s="55"/>
      <c r="J157" s="55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28" s="65" customFormat="1" ht="11.25" customHeight="1" x14ac:dyDescent="0.2">
      <c r="A158" s="98"/>
      <c r="B158" s="312"/>
      <c r="C158" s="312"/>
      <c r="D158" s="312"/>
      <c r="E158" s="312"/>
      <c r="F158" s="263"/>
      <c r="G158" s="263"/>
      <c r="H158" s="55"/>
      <c r="I158" s="55"/>
      <c r="J158" s="55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28" ht="11.25" customHeight="1" x14ac:dyDescent="0.2">
      <c r="A159" s="98"/>
      <c r="B159" s="312" t="s">
        <v>36</v>
      </c>
      <c r="C159" s="312"/>
      <c r="D159" s="312"/>
      <c r="E159" s="312"/>
      <c r="F159" s="263"/>
      <c r="G159" s="263"/>
      <c r="H159" s="55"/>
      <c r="I159" s="55"/>
      <c r="J159" s="55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28" ht="11.25" customHeight="1" x14ac:dyDescent="0.2">
      <c r="A160" s="98"/>
      <c r="B160" s="312"/>
      <c r="C160" s="312"/>
      <c r="D160" s="312"/>
      <c r="E160" s="312"/>
      <c r="F160" s="263"/>
      <c r="G160" s="263"/>
      <c r="H160" s="55"/>
      <c r="I160" s="55"/>
      <c r="J160" s="55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3" ht="11.25" customHeight="1" x14ac:dyDescent="0.2">
      <c r="A161" s="98"/>
      <c r="B161" s="312" t="s">
        <v>37</v>
      </c>
      <c r="C161" s="312"/>
      <c r="D161" s="312"/>
      <c r="E161" s="312"/>
      <c r="F161" s="263"/>
      <c r="G161" s="263"/>
      <c r="H161" s="55"/>
      <c r="I161" s="55"/>
      <c r="J161" s="55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3" ht="11.25" customHeight="1" x14ac:dyDescent="0.2">
      <c r="A162" s="98"/>
      <c r="B162" s="312"/>
      <c r="C162" s="312"/>
      <c r="D162" s="312"/>
      <c r="E162" s="312"/>
      <c r="F162" s="263"/>
      <c r="G162" s="263"/>
      <c r="H162" s="55"/>
      <c r="I162" s="55"/>
      <c r="J162" s="55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3" ht="11.25" customHeight="1" x14ac:dyDescent="0.2">
      <c r="A163" s="98"/>
      <c r="B163" s="312" t="s">
        <v>96</v>
      </c>
      <c r="C163" s="312"/>
      <c r="D163" s="312"/>
      <c r="E163" s="312"/>
      <c r="F163" s="263"/>
      <c r="G163" s="263"/>
      <c r="H163" s="55"/>
      <c r="I163" s="55"/>
      <c r="J163" s="55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3" ht="11.25" customHeight="1" x14ac:dyDescent="0.2">
      <c r="A164" s="98"/>
      <c r="B164" s="312"/>
      <c r="C164" s="312"/>
      <c r="D164" s="312"/>
      <c r="E164" s="312"/>
      <c r="F164" s="263"/>
      <c r="G164" s="263"/>
      <c r="H164" s="55"/>
      <c r="I164" s="55"/>
      <c r="J164" s="55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3" ht="11.25" customHeight="1" x14ac:dyDescent="0.2">
      <c r="A165" s="98"/>
      <c r="B165" s="312" t="s">
        <v>97</v>
      </c>
      <c r="C165" s="312"/>
      <c r="D165" s="312"/>
      <c r="E165" s="312"/>
      <c r="F165" s="263"/>
      <c r="G165" s="263"/>
      <c r="H165" s="55"/>
      <c r="I165" s="55"/>
      <c r="J165" s="55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3" ht="11.25" customHeight="1" x14ac:dyDescent="0.2">
      <c r="A166" s="98"/>
      <c r="B166" s="312"/>
      <c r="C166" s="312"/>
      <c r="D166" s="312"/>
      <c r="E166" s="312"/>
      <c r="F166" s="263"/>
      <c r="G166" s="263"/>
      <c r="H166" s="55"/>
      <c r="I166" s="55"/>
      <c r="J166" s="55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3" ht="11.25" customHeight="1" x14ac:dyDescent="0.2">
      <c r="A167" s="98"/>
      <c r="B167" s="312" t="s">
        <v>103</v>
      </c>
      <c r="C167" s="312"/>
      <c r="D167" s="312"/>
      <c r="E167" s="312"/>
      <c r="F167" s="263"/>
      <c r="G167" s="263"/>
      <c r="H167" s="55"/>
      <c r="I167" s="55"/>
      <c r="J167" s="55"/>
      <c r="K167" s="38"/>
      <c r="L167" s="38"/>
      <c r="M167" s="38"/>
      <c r="N167" s="38"/>
      <c r="O167" s="38"/>
      <c r="P167" s="38"/>
      <c r="Q167" s="38"/>
      <c r="R167" s="38"/>
      <c r="S167" s="92"/>
      <c r="T167" s="105"/>
      <c r="AB167" s="66"/>
    </row>
    <row r="168" spans="1:33" ht="11.25" customHeight="1" x14ac:dyDescent="0.2">
      <c r="A168" s="98"/>
      <c r="B168" s="312"/>
      <c r="C168" s="312"/>
      <c r="D168" s="312"/>
      <c r="E168" s="312"/>
      <c r="F168" s="263"/>
      <c r="G168" s="263"/>
      <c r="H168" s="55"/>
      <c r="I168" s="55"/>
      <c r="J168" s="55"/>
      <c r="K168" s="38"/>
      <c r="L168" s="38"/>
      <c r="M168" s="38"/>
      <c r="N168" s="38"/>
      <c r="O168" s="38"/>
      <c r="P168" s="38"/>
      <c r="Q168" s="38"/>
      <c r="R168" s="38"/>
      <c r="S168" s="92"/>
      <c r="T168" s="105"/>
      <c r="AB168" s="66"/>
    </row>
    <row r="169" spans="1:33" ht="18.75" customHeight="1" x14ac:dyDescent="0.2">
      <c r="A169" s="99"/>
      <c r="B169" s="265"/>
      <c r="C169" s="265"/>
      <c r="D169" s="265"/>
      <c r="E169" s="265"/>
      <c r="F169" s="265"/>
      <c r="G169" s="265"/>
      <c r="H169" s="265"/>
      <c r="I169" s="265"/>
      <c r="J169" s="265"/>
      <c r="K169" s="100"/>
      <c r="L169" s="100"/>
      <c r="M169" s="100"/>
      <c r="N169" s="100"/>
      <c r="O169" s="100"/>
      <c r="P169" s="100"/>
      <c r="Q169" s="100"/>
      <c r="R169" s="100"/>
      <c r="S169" s="96"/>
      <c r="T169" s="159"/>
      <c r="U169" s="113"/>
      <c r="V169" s="113"/>
      <c r="W169" s="113"/>
      <c r="X169" s="113"/>
    </row>
    <row r="170" spans="1:33" s="64" customFormat="1" ht="11.2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101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2"/>
      <c r="AF170" s="62"/>
      <c r="AG170" s="62"/>
    </row>
  </sheetData>
  <sheetProtection sheet="1" objects="1" scenarios="1"/>
  <mergeCells count="23">
    <mergeCell ref="B165:E166"/>
    <mergeCell ref="B167:E168"/>
    <mergeCell ref="B157:E158"/>
    <mergeCell ref="B159:E160"/>
    <mergeCell ref="B161:E162"/>
    <mergeCell ref="B163:E164"/>
    <mergeCell ref="A76:R76"/>
    <mergeCell ref="B155:B156"/>
    <mergeCell ref="D83:D85"/>
    <mergeCell ref="E83:E85"/>
    <mergeCell ref="F83:F85"/>
    <mergeCell ref="G83:G85"/>
    <mergeCell ref="A113:R113"/>
    <mergeCell ref="A114:R114"/>
    <mergeCell ref="A151:R151"/>
    <mergeCell ref="A152:R152"/>
    <mergeCell ref="A75:R75"/>
    <mergeCell ref="D7:D9"/>
    <mergeCell ref="E7:E9"/>
    <mergeCell ref="F7:F9"/>
    <mergeCell ref="G7:G9"/>
    <mergeCell ref="A37:R37"/>
    <mergeCell ref="A38:R38"/>
  </mergeCells>
  <conditionalFormatting sqref="B119:B143 B86:B110 B43:B67 B10:B34 D10:G34 D86:G110 D119:H143 D43:H67">
    <cfRule type="expression" dxfId="60" priority="3">
      <formula>$B10=$V$2</formula>
    </cfRule>
    <cfRule type="containsErrors" dxfId="59" priority="4">
      <formula>ISERROR(B10)</formula>
    </cfRule>
  </conditionalFormatting>
  <hyperlinks>
    <hyperlink ref="B157:E158" location="Vacancies!A1" display="Social Worker Vacancies"/>
    <hyperlink ref="B159:E160" location="Turnover!A1" display="Social Worker Turnover"/>
    <hyperlink ref="B161:E162" location="Agency!A1" display="Agency Social Workers"/>
    <hyperlink ref="B163:E164" location="Absence!A1" display="Absence"/>
    <hyperlink ref="B165:E166" location="Age!A1" display="Age"/>
    <hyperlink ref="B167:E168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  <x14:sparkline>
              <xm:f>Turnover!D130:F130</xm:f>
              <xm:sqref>G130</xm:sqref>
            </x14:sparkline>
            <x14:sparkline>
              <xm:f>Turnover!D131:F131</xm:f>
              <xm:sqref>G131</xm:sqref>
            </x14:sparkline>
            <x14:sparkline>
              <xm:f>Turnover!D132:F132</xm:f>
              <xm:sqref>G132</xm:sqref>
            </x14:sparkline>
            <x14:sparkline>
              <xm:f>Turnover!D133:F133</xm:f>
              <xm:sqref>G133</xm:sqref>
            </x14:sparkline>
            <x14:sparkline>
              <xm:f>Turnover!D134:F134</xm:f>
              <xm:sqref>G134</xm:sqref>
            </x14:sparkline>
            <x14:sparkline>
              <xm:f>Turnover!D135:F135</xm:f>
              <xm:sqref>G135</xm:sqref>
            </x14:sparkline>
            <x14:sparkline>
              <xm:f>Turnover!D136:F136</xm:f>
              <xm:sqref>G136</xm:sqref>
            </x14:sparkline>
            <x14:sparkline>
              <xm:f>Turnover!D137:F137</xm:f>
              <xm:sqref>G137</xm:sqref>
            </x14:sparkline>
            <x14:sparkline>
              <xm:f>Turnover!D138:F138</xm:f>
              <xm:sqref>G138</xm:sqref>
            </x14:sparkline>
            <x14:sparkline>
              <xm:f>Turnover!D139:F139</xm:f>
              <xm:sqref>G139</xm:sqref>
            </x14:sparkline>
            <x14:sparkline>
              <xm:f>Turnover!D140:F140</xm:f>
              <xm:sqref>G140</xm:sqref>
            </x14:sparkline>
            <x14:sparkline>
              <xm:f>Turnover!D141:F141</xm:f>
              <xm:sqref>G141</xm:sqref>
            </x14:sparkline>
            <x14:sparkline>
              <xm:f>Turnover!D142:F142</xm:f>
              <xm:sqref>G142</xm:sqref>
            </x14:sparkline>
            <x14:sparkline>
              <xm:f>Turnover!D143:F143</xm:f>
              <xm:sqref>G143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  <x14:sparkline>
              <xm:f>Turnover!D64:F64</xm:f>
              <xm:sqref>G64</xm:sqref>
            </x14:sparkline>
            <x14:sparkline>
              <xm:f>Turnover!D65:F65</xm:f>
              <xm:sqref>G65</xm:sqref>
            </x14:sparkline>
            <x14:sparkline>
              <xm:f>Turnover!D66:F66</xm:f>
              <xm:sqref>G66</xm:sqref>
            </x14:sparkline>
            <x14:sparkline>
              <xm:f>Turnover!D67:F67</xm:f>
              <xm:sqref>G67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39"/>
  </sheetPr>
  <dimension ref="A1:AG170"/>
  <sheetViews>
    <sheetView showRowColHeaders="0" zoomScaleNormal="100" workbookViewId="0">
      <selection activeCell="J8" sqref="J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9" width="4.85546875" style="62" customWidth="1"/>
    <col min="10" max="10" width="5" style="62" customWidth="1"/>
    <col min="11" max="12" width="4.8554687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hidden="1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4" width="16.7109375" style="65" hidden="1" customWidth="1"/>
    <col min="25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VLOOKUP(V2,$U$10:$V$31,2,FALSE)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U4" s="232"/>
      <c r="V4" s="233">
        <v>0</v>
      </c>
      <c r="W4" s="234">
        <v>22.5</v>
      </c>
    </row>
    <row r="5" spans="1:30" s="63" customFormat="1" ht="15" customHeight="1" x14ac:dyDescent="0.2">
      <c r="A5" s="80"/>
      <c r="B5" s="144" t="s">
        <v>119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240" t="s">
        <v>42</v>
      </c>
      <c r="V5" s="235">
        <f>G32</f>
        <v>15.576923076923077</v>
      </c>
      <c r="W5" s="236">
        <f>V5</f>
        <v>15.576923076923077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241" t="s">
        <v>49</v>
      </c>
      <c r="V6" s="237">
        <f>G33</f>
        <v>11.746031746031745</v>
      </c>
      <c r="W6" s="238">
        <f>V6</f>
        <v>11.746031746031745</v>
      </c>
    </row>
    <row r="7" spans="1:30" s="68" customFormat="1" ht="12" customHeight="1" x14ac:dyDescent="0.2">
      <c r="A7" s="82"/>
      <c r="B7" s="67"/>
      <c r="C7" s="67"/>
      <c r="D7" s="313" t="s">
        <v>63</v>
      </c>
      <c r="E7" s="315" t="s">
        <v>64</v>
      </c>
      <c r="F7" s="299" t="s">
        <v>75</v>
      </c>
      <c r="G7" s="299" t="s">
        <v>65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242" t="s">
        <v>43</v>
      </c>
      <c r="V7" s="239">
        <f>G34</f>
        <v>15.690140845070422</v>
      </c>
      <c r="W7" s="239">
        <f>V7</f>
        <v>15.690140845070422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14"/>
      <c r="E8" s="316"/>
      <c r="F8" s="300"/>
      <c r="G8" s="300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5"/>
      <c r="W8" s="156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14"/>
      <c r="E9" s="316"/>
      <c r="F9" s="300"/>
      <c r="G9" s="300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4"/>
      <c r="V9" s="155"/>
      <c r="W9" s="156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204">
        <v>68</v>
      </c>
      <c r="E10" s="199">
        <v>4</v>
      </c>
      <c r="F10" s="70">
        <v>3</v>
      </c>
      <c r="G10" s="146">
        <f>E10/SUM(D10,E10)*100</f>
        <v>5.5555555555555554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4" si="0">B10</f>
        <v>Bracknell Forest</v>
      </c>
      <c r="V10" s="115" t="b">
        <f>IF(U10=$V$2,50)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204">
        <v>236</v>
      </c>
      <c r="E11" s="199">
        <v>27</v>
      </c>
      <c r="F11" s="70">
        <v>16</v>
      </c>
      <c r="G11" s="160">
        <f t="shared" ref="G11:G34" si="1">E11/SUM(D11,E11)*100</f>
        <v>10.266159695817491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4" si="2">IF(U11=$V$2,50)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204">
        <v>222</v>
      </c>
      <c r="E12" s="199">
        <v>82</v>
      </c>
      <c r="F12" s="70">
        <v>82</v>
      </c>
      <c r="G12" s="160">
        <f t="shared" si="1"/>
        <v>26.973684210526315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204">
        <v>310</v>
      </c>
      <c r="E13" s="199">
        <v>0</v>
      </c>
      <c r="F13" s="143">
        <v>0</v>
      </c>
      <c r="G13" s="160">
        <f t="shared" si="1"/>
        <v>0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204">
        <v>449</v>
      </c>
      <c r="E14" s="199">
        <v>74</v>
      </c>
      <c r="F14" s="70">
        <v>54</v>
      </c>
      <c r="G14" s="160">
        <f t="shared" si="1"/>
        <v>14.149139579349903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204">
        <v>78</v>
      </c>
      <c r="E15" s="199">
        <v>5</v>
      </c>
      <c r="F15" s="70">
        <v>5</v>
      </c>
      <c r="G15" s="160">
        <f t="shared" si="1"/>
        <v>6.024096385542169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204">
        <v>629</v>
      </c>
      <c r="E16" s="199">
        <v>94</v>
      </c>
      <c r="F16" s="70">
        <v>94</v>
      </c>
      <c r="G16" s="160">
        <f t="shared" si="1"/>
        <v>13.001383125864455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204">
        <v>138</v>
      </c>
      <c r="E17" s="199">
        <v>62</v>
      </c>
      <c r="F17" s="70">
        <v>53</v>
      </c>
      <c r="G17" s="160">
        <f t="shared" si="1"/>
        <v>31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204">
        <v>142</v>
      </c>
      <c r="E18" s="199">
        <v>25</v>
      </c>
      <c r="F18" s="70">
        <v>17</v>
      </c>
      <c r="G18" s="160">
        <f t="shared" si="1"/>
        <v>14.97005988023952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204">
        <v>362</v>
      </c>
      <c r="E19" s="199">
        <v>39</v>
      </c>
      <c r="F19" s="70">
        <v>39</v>
      </c>
      <c r="G19" s="160">
        <f t="shared" si="1"/>
        <v>9.7256857855361591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204">
        <v>183</v>
      </c>
      <c r="E20" s="199">
        <v>0</v>
      </c>
      <c r="F20" s="70">
        <v>0</v>
      </c>
      <c r="G20" s="160">
        <f>E20/SUM(D20,E20)*100</f>
        <v>0</v>
      </c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204">
        <v>107</v>
      </c>
      <c r="E21" s="199">
        <v>68</v>
      </c>
      <c r="F21" s="70">
        <v>67</v>
      </c>
      <c r="G21" s="160">
        <f t="shared" si="1"/>
        <v>38.857142857142854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204">
        <v>76</v>
      </c>
      <c r="E22" s="199">
        <v>79</v>
      </c>
      <c r="F22" s="70">
        <v>60</v>
      </c>
      <c r="G22" s="160">
        <f t="shared" si="1"/>
        <v>50.967741935483865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204">
        <v>235</v>
      </c>
      <c r="E23" s="199">
        <v>92</v>
      </c>
      <c r="F23" s="70">
        <v>60</v>
      </c>
      <c r="G23" s="160">
        <f t="shared" si="1"/>
        <v>28.134556574923547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204">
        <v>177</v>
      </c>
      <c r="E24" s="199">
        <v>51</v>
      </c>
      <c r="F24" s="70">
        <v>30</v>
      </c>
      <c r="G24" s="160">
        <f t="shared" si="1"/>
        <v>22.368421052631579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204">
        <v>534</v>
      </c>
      <c r="E25" s="199">
        <v>76</v>
      </c>
      <c r="F25" s="70">
        <v>76</v>
      </c>
      <c r="G25" s="160">
        <f t="shared" si="1"/>
        <v>12.459016393442624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5"/>
      <c r="B26" s="69" t="s">
        <v>48</v>
      </c>
      <c r="C26" s="67"/>
      <c r="D26" s="204">
        <v>117</v>
      </c>
      <c r="E26" s="199">
        <v>32</v>
      </c>
      <c r="F26" s="70">
        <v>12</v>
      </c>
      <c r="G26" s="160">
        <f t="shared" si="1"/>
        <v>21.476510067114095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175"/>
      <c r="B27" s="69" t="s">
        <v>108</v>
      </c>
      <c r="C27" s="67"/>
      <c r="D27" s="204">
        <v>98</v>
      </c>
      <c r="E27" s="199">
        <v>14</v>
      </c>
      <c r="F27" s="70">
        <v>14</v>
      </c>
      <c r="G27" s="160">
        <f t="shared" si="1"/>
        <v>12.5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Torbay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15</v>
      </c>
      <c r="C28" s="67"/>
      <c r="D28" s="204">
        <v>82</v>
      </c>
      <c r="E28" s="199">
        <v>18</v>
      </c>
      <c r="F28" s="143">
        <v>16</v>
      </c>
      <c r="G28" s="160">
        <f t="shared" si="1"/>
        <v>18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Berkshire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5</v>
      </c>
      <c r="C29" s="67"/>
      <c r="D29" s="204">
        <v>485</v>
      </c>
      <c r="E29" s="199">
        <v>73</v>
      </c>
      <c r="F29" s="143">
        <v>67</v>
      </c>
      <c r="G29" s="160">
        <f t="shared" si="1"/>
        <v>13.082437275985665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West Sussex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21</v>
      </c>
      <c r="C30" s="67"/>
      <c r="D30" s="205">
        <v>49</v>
      </c>
      <c r="E30" s="200">
        <v>20</v>
      </c>
      <c r="F30" s="70">
        <v>16</v>
      </c>
      <c r="G30" s="160">
        <f t="shared" si="1"/>
        <v>28.985507246376812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Windsor &amp; Maidenhead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69" t="s">
        <v>16</v>
      </c>
      <c r="C31" s="67"/>
      <c r="D31" s="205">
        <v>61</v>
      </c>
      <c r="E31" s="200">
        <v>14</v>
      </c>
      <c r="F31" s="70">
        <v>14</v>
      </c>
      <c r="G31" s="160">
        <f t="shared" si="1"/>
        <v>18.666666666666668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Wokingham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82"/>
      <c r="B32" s="88" t="s">
        <v>23</v>
      </c>
      <c r="C32" s="67"/>
      <c r="D32" s="206">
        <v>4390</v>
      </c>
      <c r="E32" s="201">
        <v>810</v>
      </c>
      <c r="F32" s="90">
        <v>710</v>
      </c>
      <c r="G32" s="193">
        <f t="shared" si="1"/>
        <v>15.576923076923077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61" t="str">
        <f t="shared" si="0"/>
        <v>South East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8" customFormat="1" ht="13.5" customHeight="1" x14ac:dyDescent="0.2">
      <c r="A33" s="175"/>
      <c r="B33" s="186" t="s">
        <v>50</v>
      </c>
      <c r="C33" s="67"/>
      <c r="D33" s="207">
        <v>2780</v>
      </c>
      <c r="E33" s="202">
        <v>370</v>
      </c>
      <c r="F33" s="191">
        <v>260</v>
      </c>
      <c r="G33" s="194">
        <f t="shared" si="1"/>
        <v>11.746031746031745</v>
      </c>
      <c r="H33" s="60"/>
      <c r="I33" s="60"/>
      <c r="J33" s="60"/>
      <c r="K33" s="60"/>
      <c r="L33" s="60"/>
      <c r="M33" s="60"/>
      <c r="N33" s="60"/>
      <c r="O33" s="40"/>
      <c r="P33" s="60"/>
      <c r="Q33" s="60"/>
      <c r="R33" s="83"/>
      <c r="S33" s="94"/>
      <c r="T33" s="111"/>
      <c r="U33" s="61" t="str">
        <f t="shared" si="0"/>
        <v>South West</v>
      </c>
      <c r="V33" s="115" t="b">
        <f t="shared" si="2"/>
        <v>0</v>
      </c>
      <c r="X33" s="114"/>
      <c r="Y33" s="114"/>
      <c r="Z33" s="114"/>
      <c r="AA33" s="114"/>
      <c r="AB33" s="114"/>
      <c r="AC33" s="114"/>
      <c r="AD33" s="114"/>
    </row>
    <row r="34" spans="1:30" s="65" customFormat="1" ht="13.5" customHeight="1" x14ac:dyDescent="0.2">
      <c r="A34" s="79"/>
      <c r="B34" s="147" t="s">
        <v>40</v>
      </c>
      <c r="C34" s="58"/>
      <c r="D34" s="208">
        <v>29930</v>
      </c>
      <c r="E34" s="203">
        <v>5570</v>
      </c>
      <c r="F34" s="149">
        <v>4020</v>
      </c>
      <c r="G34" s="195">
        <f t="shared" si="1"/>
        <v>15.690140845070422</v>
      </c>
      <c r="H34" s="58"/>
      <c r="I34" s="58"/>
      <c r="J34" s="58"/>
      <c r="K34" s="58"/>
      <c r="L34" s="58"/>
      <c r="M34" s="58"/>
      <c r="N34" s="58"/>
      <c r="O34" s="40"/>
      <c r="P34" s="60"/>
      <c r="Q34" s="60"/>
      <c r="R34" s="78"/>
      <c r="S34" s="92"/>
      <c r="T34" s="105"/>
      <c r="U34" s="61" t="str">
        <f t="shared" si="0"/>
        <v>England</v>
      </c>
      <c r="V34" s="115" t="b">
        <f t="shared" si="2"/>
        <v>0</v>
      </c>
      <c r="X34" s="114"/>
      <c r="Y34" s="114"/>
      <c r="Z34" s="114"/>
      <c r="AA34" s="114"/>
      <c r="AB34" s="114"/>
      <c r="AC34" s="114"/>
      <c r="AD34" s="114"/>
    </row>
    <row r="35" spans="1:30" s="65" customFormat="1" ht="21.75" customHeight="1" x14ac:dyDescent="0.2">
      <c r="A35" s="79"/>
      <c r="B35" s="145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7.5" customHeight="1" x14ac:dyDescent="0.2">
      <c r="A36" s="79"/>
      <c r="B36" s="44"/>
      <c r="C36" s="44"/>
      <c r="D36" s="43"/>
      <c r="E36" s="43"/>
      <c r="F36" s="43"/>
      <c r="G36" s="43"/>
      <c r="H36" s="43"/>
      <c r="I36" s="45"/>
      <c r="J36" s="45"/>
      <c r="K36" s="45"/>
      <c r="L36" s="45"/>
      <c r="M36" s="45"/>
      <c r="N36" s="45"/>
      <c r="O36" s="45"/>
      <c r="P36" s="45"/>
      <c r="Q36" s="46"/>
      <c r="R36" s="78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5" customHeight="1" x14ac:dyDescent="0.2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5"/>
      <c r="S37" s="92"/>
      <c r="T37" s="105"/>
      <c r="X37" s="114"/>
      <c r="Y37" s="114"/>
      <c r="Z37" s="114"/>
      <c r="AA37" s="114"/>
      <c r="AB37" s="114"/>
      <c r="AC37" s="114"/>
      <c r="AD37" s="114"/>
    </row>
    <row r="38" spans="1:30" s="65" customFormat="1" ht="11.25" customHeight="1" x14ac:dyDescent="0.2">
      <c r="A38" s="306"/>
      <c r="B38" s="307"/>
      <c r="C38" s="307"/>
      <c r="D38" s="309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8"/>
      <c r="S38" s="92"/>
      <c r="T38" s="105"/>
      <c r="V38" s="110"/>
      <c r="X38" s="114"/>
      <c r="Y38" s="114"/>
      <c r="Z38" s="114"/>
      <c r="AA38" s="114"/>
      <c r="AB38" s="114"/>
      <c r="AC38" s="114"/>
      <c r="AD38" s="114"/>
    </row>
    <row r="39" spans="1:30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  <c r="S39" s="92"/>
      <c r="T39" s="158"/>
      <c r="U39" s="112"/>
      <c r="V39" s="112"/>
      <c r="W39" s="112"/>
      <c r="X39" s="114"/>
      <c r="Y39" s="114"/>
      <c r="Z39" s="114"/>
      <c r="AA39" s="114"/>
      <c r="AB39" s="114"/>
      <c r="AC39" s="114"/>
      <c r="AD39" s="114"/>
    </row>
    <row r="40" spans="1:30" s="65" customFormat="1" ht="15" customHeight="1" x14ac:dyDescent="0.25">
      <c r="A40" s="77"/>
      <c r="B40" s="144" t="s">
        <v>122</v>
      </c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18" customHeight="1" x14ac:dyDescent="0.2">
      <c r="A41" s="79"/>
      <c r="B41" s="172"/>
      <c r="C41" s="60"/>
      <c r="D41" s="60"/>
      <c r="E41" s="60"/>
      <c r="F41" s="60"/>
      <c r="G41" s="60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5" customFormat="1" ht="36" customHeight="1" x14ac:dyDescent="0.2">
      <c r="A42" s="79"/>
      <c r="B42" s="67"/>
      <c r="C42" s="67"/>
      <c r="D42" s="173" t="s">
        <v>69</v>
      </c>
      <c r="E42" s="169" t="s">
        <v>70</v>
      </c>
      <c r="F42" s="139" t="s">
        <v>120</v>
      </c>
      <c r="G42" s="192" t="s">
        <v>29</v>
      </c>
      <c r="H42" s="171" t="s">
        <v>116</v>
      </c>
      <c r="I42" s="38"/>
      <c r="J42" s="38"/>
      <c r="K42" s="38"/>
      <c r="L42" s="38"/>
      <c r="M42" s="38"/>
      <c r="N42" s="38"/>
      <c r="O42" s="38"/>
      <c r="P42" s="38"/>
      <c r="Q42" s="38"/>
      <c r="R42" s="78"/>
      <c r="S42" s="92"/>
      <c r="T42" s="105"/>
      <c r="U42" s="112"/>
      <c r="V42" s="112"/>
      <c r="W42" s="112"/>
      <c r="X42" s="114"/>
      <c r="Y42" s="114"/>
    </row>
    <row r="43" spans="1:30" s="63" customFormat="1" ht="13.5" customHeight="1" x14ac:dyDescent="0.2">
      <c r="A43" s="80"/>
      <c r="B43" s="69" t="s">
        <v>0</v>
      </c>
      <c r="C43" s="67"/>
      <c r="D43" s="121">
        <v>16.666666666666664</v>
      </c>
      <c r="E43" s="121">
        <v>17.910447761194028</v>
      </c>
      <c r="F43" s="146">
        <f>G10</f>
        <v>5.5555555555555554</v>
      </c>
      <c r="G43" s="166"/>
      <c r="H43" s="162">
        <f>(F43-D43)/D43</f>
        <v>-0.66666666666666663</v>
      </c>
      <c r="I43" s="38"/>
      <c r="J43" s="38"/>
      <c r="K43" s="38"/>
      <c r="L43" s="38"/>
      <c r="M43" s="38"/>
      <c r="N43" s="38"/>
      <c r="O43" s="38"/>
      <c r="P43" s="38"/>
      <c r="Q43" s="38"/>
      <c r="R43" s="81"/>
      <c r="S43" s="93"/>
      <c r="T43" s="108"/>
      <c r="U43" s="49" t="str">
        <f>B43</f>
        <v>Bracknell Forest</v>
      </c>
      <c r="V43" s="50" t="b">
        <f t="shared" ref="V43:V65" si="3">IF(U43=$V$2,H43)</f>
        <v>0</v>
      </c>
      <c r="W43" s="112"/>
      <c r="X43" s="114"/>
      <c r="Y43" s="114"/>
      <c r="Z43" s="65"/>
      <c r="AA43" s="65"/>
      <c r="AB43" s="65"/>
      <c r="AC43" s="65"/>
      <c r="AD43" s="65"/>
    </row>
    <row r="44" spans="1:30" ht="13.5" customHeight="1" x14ac:dyDescent="0.2">
      <c r="A44" s="79"/>
      <c r="B44" s="69" t="s">
        <v>22</v>
      </c>
      <c r="C44" s="67"/>
      <c r="D44" s="121">
        <v>3.4782608695652173</v>
      </c>
      <c r="E44" s="121">
        <v>12.45136186770428</v>
      </c>
      <c r="F44" s="146">
        <f t="shared" ref="F44:F67" si="4">G11</f>
        <v>10.266159695817491</v>
      </c>
      <c r="G44" s="167"/>
      <c r="H44" s="163">
        <f t="shared" ref="H44:H67" si="5">(F44-D44)/D44</f>
        <v>1.9515209125475288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ref="U44:U65" si="6">B44</f>
        <v>Brighton &amp; Hove</v>
      </c>
      <c r="V44" s="50" t="b">
        <f t="shared" si="3"/>
        <v>0</v>
      </c>
      <c r="W44" s="112"/>
      <c r="X44" s="114"/>
      <c r="Y44" s="114"/>
    </row>
    <row r="45" spans="1:30" ht="13.5" customHeight="1" x14ac:dyDescent="0.2">
      <c r="A45" s="79"/>
      <c r="B45" s="69" t="s">
        <v>8</v>
      </c>
      <c r="C45" s="67"/>
      <c r="D45" s="121">
        <v>26.984126984126984</v>
      </c>
      <c r="E45" s="121">
        <v>20.996441281138789</v>
      </c>
      <c r="F45" s="146">
        <f t="shared" si="4"/>
        <v>26.973684210526315</v>
      </c>
      <c r="G45" s="167"/>
      <c r="H45" s="163">
        <f t="shared" si="5"/>
        <v>-3.8699690402479759E-4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6"/>
        <v>Buckinghamshire</v>
      </c>
      <c r="V45" s="50" t="b">
        <f t="shared" si="3"/>
        <v>0</v>
      </c>
      <c r="W45" s="112"/>
      <c r="X45" s="114"/>
      <c r="Y45" s="114"/>
      <c r="Z45" s="116"/>
    </row>
    <row r="46" spans="1:30" ht="13.5" customHeight="1" x14ac:dyDescent="0.2">
      <c r="A46" s="79"/>
      <c r="B46" s="69" t="s">
        <v>4</v>
      </c>
      <c r="C46" s="67"/>
      <c r="D46" s="121">
        <v>0.90909090909090906</v>
      </c>
      <c r="E46" s="161">
        <v>0</v>
      </c>
      <c r="F46" s="146">
        <f t="shared" si="4"/>
        <v>0</v>
      </c>
      <c r="G46" s="167"/>
      <c r="H46" s="163">
        <f t="shared" si="5"/>
        <v>-1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6"/>
        <v>East Sussex</v>
      </c>
      <c r="V46" s="50" t="b">
        <f t="shared" si="3"/>
        <v>0</v>
      </c>
      <c r="W46" s="112"/>
      <c r="X46" s="114"/>
      <c r="Y46" s="114"/>
      <c r="Z46" s="106"/>
    </row>
    <row r="47" spans="1:30" ht="13.5" customHeight="1" x14ac:dyDescent="0.2">
      <c r="A47" s="79"/>
      <c r="B47" s="69" t="s">
        <v>6</v>
      </c>
      <c r="C47" s="67"/>
      <c r="D47" s="121">
        <v>5.9241706161137442</v>
      </c>
      <c r="E47" s="121">
        <v>12.761506276150628</v>
      </c>
      <c r="F47" s="146">
        <f t="shared" si="4"/>
        <v>14.149139579349903</v>
      </c>
      <c r="G47" s="167"/>
      <c r="H47" s="163">
        <f t="shared" si="5"/>
        <v>1.3883747609942634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6"/>
        <v>Hampshire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1</v>
      </c>
      <c r="C48" s="67"/>
      <c r="D48" s="121">
        <v>10.95890410958904</v>
      </c>
      <c r="E48" s="121">
        <v>7.2289156626506017</v>
      </c>
      <c r="F48" s="146">
        <f t="shared" si="4"/>
        <v>6.024096385542169</v>
      </c>
      <c r="G48" s="167"/>
      <c r="H48" s="163">
        <f t="shared" si="5"/>
        <v>-0.45030120481927705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6"/>
        <v>Isle of Wight</v>
      </c>
      <c r="V48" s="50" t="b">
        <f t="shared" si="3"/>
        <v>0</v>
      </c>
      <c r="W48" s="112"/>
      <c r="X48" s="114"/>
      <c r="Y48" s="114"/>
    </row>
    <row r="49" spans="1:25" ht="13.5" customHeight="1" x14ac:dyDescent="0.2">
      <c r="A49" s="79"/>
      <c r="B49" s="69" t="s">
        <v>9</v>
      </c>
      <c r="C49" s="67"/>
      <c r="D49" s="121">
        <v>15.625</v>
      </c>
      <c r="E49" s="121">
        <v>14.152410575427682</v>
      </c>
      <c r="F49" s="146">
        <f t="shared" si="4"/>
        <v>13.001383125864455</v>
      </c>
      <c r="G49" s="167"/>
      <c r="H49" s="163">
        <f t="shared" si="5"/>
        <v>-0.16791147994467484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6"/>
        <v>Kent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2</v>
      </c>
      <c r="C50" s="67"/>
      <c r="D50" s="121">
        <v>40.454545454545453</v>
      </c>
      <c r="E50" s="121">
        <v>34.913793103448278</v>
      </c>
      <c r="F50" s="146">
        <f t="shared" si="4"/>
        <v>31</v>
      </c>
      <c r="G50" s="167"/>
      <c r="H50" s="163">
        <f t="shared" si="5"/>
        <v>-0.23370786516853931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6"/>
        <v>Medway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10</v>
      </c>
      <c r="C51" s="67"/>
      <c r="D51" s="121">
        <v>11.971830985915492</v>
      </c>
      <c r="E51" s="121">
        <v>10.638297872340425</v>
      </c>
      <c r="F51" s="146">
        <f t="shared" si="4"/>
        <v>14.97005988023952</v>
      </c>
      <c r="G51" s="167"/>
      <c r="H51" s="163">
        <f t="shared" si="5"/>
        <v>0.25044029587883054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6"/>
        <v>Milton Keynes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11</v>
      </c>
      <c r="C52" s="67"/>
      <c r="D52" s="121">
        <v>6.7415730337078648</v>
      </c>
      <c r="E52" s="121">
        <v>9.1863517060367457</v>
      </c>
      <c r="F52" s="146">
        <f t="shared" si="4"/>
        <v>9.7256857855361591</v>
      </c>
      <c r="G52" s="167"/>
      <c r="H52" s="163">
        <f t="shared" si="5"/>
        <v>0.44264339152119703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6"/>
        <v>Oxfordshire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12</v>
      </c>
      <c r="C53" s="67"/>
      <c r="D53" s="121">
        <v>8.4210526315789469</v>
      </c>
      <c r="E53" s="121"/>
      <c r="F53" s="146">
        <f t="shared" si="4"/>
        <v>0</v>
      </c>
      <c r="G53" s="167"/>
      <c r="H53" s="163">
        <f t="shared" si="5"/>
        <v>-1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6"/>
        <v>Portsmouth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3</v>
      </c>
      <c r="C54" s="67"/>
      <c r="D54" s="121">
        <v>26.136363636363637</v>
      </c>
      <c r="E54" s="121">
        <v>27.972027972027973</v>
      </c>
      <c r="F54" s="146">
        <f t="shared" si="4"/>
        <v>38.857142857142854</v>
      </c>
      <c r="G54" s="167"/>
      <c r="H54" s="163">
        <f t="shared" si="5"/>
        <v>0.48670807453416137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6"/>
        <v>Reading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13</v>
      </c>
      <c r="C55" s="67"/>
      <c r="D55" s="121">
        <v>44.347826086956523</v>
      </c>
      <c r="E55" s="121">
        <v>40</v>
      </c>
      <c r="F55" s="146">
        <f t="shared" si="4"/>
        <v>50.967741935483865</v>
      </c>
      <c r="G55" s="167"/>
      <c r="H55" s="163">
        <f t="shared" si="5"/>
        <v>0.14927261227071456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6"/>
        <v>Slough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28</v>
      </c>
      <c r="C56" s="67"/>
      <c r="D56" s="121">
        <v>23.018867924528301</v>
      </c>
      <c r="E56" s="121">
        <v>30.519480519480517</v>
      </c>
      <c r="F56" s="146">
        <f t="shared" si="4"/>
        <v>28.134556574923547</v>
      </c>
      <c r="G56" s="167"/>
      <c r="H56" s="163">
        <f t="shared" si="5"/>
        <v>0.22223893317290822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6"/>
        <v>Somerset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14</v>
      </c>
      <c r="C57" s="67"/>
      <c r="D57" s="121">
        <v>16.901408450704224</v>
      </c>
      <c r="E57" s="121">
        <v>25.316455696202532</v>
      </c>
      <c r="F57" s="146">
        <f t="shared" si="4"/>
        <v>22.368421052631579</v>
      </c>
      <c r="G57" s="168"/>
      <c r="H57" s="163">
        <f t="shared" si="5"/>
        <v>0.32346491228070184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6"/>
        <v>Southampton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79"/>
      <c r="B58" s="69" t="s">
        <v>7</v>
      </c>
      <c r="C58" s="67"/>
      <c r="D58" s="121">
        <v>10.200364298724955</v>
      </c>
      <c r="E58" s="121">
        <v>15.114235500878733</v>
      </c>
      <c r="F58" s="146">
        <f t="shared" si="4"/>
        <v>12.459016393442624</v>
      </c>
      <c r="G58" s="168"/>
      <c r="H58" s="163">
        <f t="shared" si="5"/>
        <v>0.22142857142857156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6"/>
        <v>Surrey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137"/>
      <c r="B59" s="69" t="s">
        <v>48</v>
      </c>
      <c r="C59" s="67"/>
      <c r="D59" s="121">
        <v>7.4380165289256199</v>
      </c>
      <c r="E59" s="121">
        <v>27.857142857142858</v>
      </c>
      <c r="F59" s="146">
        <f t="shared" si="4"/>
        <v>21.476510067114095</v>
      </c>
      <c r="G59" s="168"/>
      <c r="H59" s="163">
        <f t="shared" si="5"/>
        <v>1.8873974645786729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6"/>
        <v>Swindon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137"/>
      <c r="B60" s="69" t="s">
        <v>108</v>
      </c>
      <c r="C60" s="67"/>
      <c r="D60" s="121">
        <v>17.391304347826086</v>
      </c>
      <c r="E60" s="121">
        <v>17.054263565891471</v>
      </c>
      <c r="F60" s="146">
        <f t="shared" si="4"/>
        <v>12.5</v>
      </c>
      <c r="G60" s="168"/>
      <c r="H60" s="163">
        <f t="shared" si="5"/>
        <v>-0.28124999999999994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6"/>
        <v>Torbay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15</v>
      </c>
      <c r="C61" s="67"/>
      <c r="D61" s="121">
        <v>33.333333333333329</v>
      </c>
      <c r="E61" s="161">
        <v>26.21359223300971</v>
      </c>
      <c r="F61" s="146">
        <f t="shared" si="4"/>
        <v>18</v>
      </c>
      <c r="G61" s="168"/>
      <c r="H61" s="163">
        <f t="shared" si="5"/>
        <v>-0.45999999999999991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6"/>
        <v>West Berkshire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5</v>
      </c>
      <c r="C62" s="67"/>
      <c r="D62" s="121"/>
      <c r="E62" s="161">
        <v>16.255144032921812</v>
      </c>
      <c r="F62" s="146">
        <f t="shared" si="4"/>
        <v>13.082437275985665</v>
      </c>
      <c r="G62" s="168"/>
      <c r="H62" s="163" t="e">
        <f t="shared" si="5"/>
        <v>#DIV/0!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6"/>
        <v>West Sussex</v>
      </c>
      <c r="V62" s="50" t="b">
        <f t="shared" si="3"/>
        <v>0</v>
      </c>
      <c r="W62" s="112"/>
      <c r="X62" s="114"/>
      <c r="Y62" s="114"/>
    </row>
    <row r="63" spans="1:25" s="65" customFormat="1" ht="13.5" customHeight="1" x14ac:dyDescent="0.2">
      <c r="A63" s="79"/>
      <c r="B63" s="69" t="s">
        <v>21</v>
      </c>
      <c r="C63" s="67"/>
      <c r="D63" s="161">
        <v>29.411764705882355</v>
      </c>
      <c r="E63" s="121">
        <v>15.942028985507244</v>
      </c>
      <c r="F63" s="146">
        <f t="shared" si="4"/>
        <v>28.985507246376812</v>
      </c>
      <c r="G63" s="168"/>
      <c r="H63" s="163">
        <f t="shared" si="5"/>
        <v>-1.4492753623188448E-2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6"/>
        <v>Windsor &amp; Maidenhead</v>
      </c>
      <c r="V63" s="50" t="b">
        <f t="shared" si="3"/>
        <v>0</v>
      </c>
      <c r="W63" s="112"/>
      <c r="X63" s="114"/>
      <c r="Y63" s="114"/>
    </row>
    <row r="64" spans="1:25" s="65" customFormat="1" ht="13.5" customHeight="1" x14ac:dyDescent="0.2">
      <c r="A64" s="79"/>
      <c r="B64" s="69" t="s">
        <v>16</v>
      </c>
      <c r="C64" s="67"/>
      <c r="D64" s="161">
        <v>23.52941176470588</v>
      </c>
      <c r="E64" s="121">
        <v>21.794871794871796</v>
      </c>
      <c r="F64" s="146">
        <f t="shared" si="4"/>
        <v>18.666666666666668</v>
      </c>
      <c r="G64" s="168"/>
      <c r="H64" s="163">
        <f t="shared" si="5"/>
        <v>-0.20666666666666655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49" t="str">
        <f t="shared" si="6"/>
        <v>Wokingham</v>
      </c>
      <c r="V64" s="50" t="b">
        <f t="shared" si="3"/>
        <v>0</v>
      </c>
    </row>
    <row r="65" spans="1:33" s="65" customFormat="1" ht="13.5" customHeight="1" x14ac:dyDescent="0.2">
      <c r="A65" s="79"/>
      <c r="B65" s="88" t="s">
        <v>23</v>
      </c>
      <c r="C65" s="67"/>
      <c r="D65" s="196">
        <v>14.516129032258066</v>
      </c>
      <c r="E65" s="196">
        <v>15.714285714285714</v>
      </c>
      <c r="F65" s="196">
        <f t="shared" si="4"/>
        <v>15.576923076923077</v>
      </c>
      <c r="G65" s="168"/>
      <c r="H65" s="164">
        <f t="shared" si="5"/>
        <v>7.3076923076922956E-2</v>
      </c>
      <c r="I65" s="38"/>
      <c r="J65" s="41"/>
      <c r="K65" s="41"/>
      <c r="L65" s="41"/>
      <c r="M65" s="38"/>
      <c r="N65" s="38"/>
      <c r="O65" s="38"/>
      <c r="P65" s="38"/>
      <c r="Q65" s="38"/>
      <c r="R65" s="78"/>
      <c r="S65" s="92"/>
      <c r="T65" s="105"/>
      <c r="U65" s="49" t="str">
        <f t="shared" si="6"/>
        <v>South East</v>
      </c>
      <c r="V65" s="50" t="b">
        <f t="shared" si="3"/>
        <v>0</v>
      </c>
    </row>
    <row r="66" spans="1:33" s="65" customFormat="1" ht="13.5" customHeight="1" x14ac:dyDescent="0.2">
      <c r="A66" s="137"/>
      <c r="B66" s="186" t="s">
        <v>50</v>
      </c>
      <c r="C66" s="67"/>
      <c r="D66" s="197">
        <v>11.072664359861593</v>
      </c>
      <c r="E66" s="197">
        <v>14.873417721518987</v>
      </c>
      <c r="F66" s="197">
        <f t="shared" si="4"/>
        <v>11.746031746031745</v>
      </c>
      <c r="G66" s="168"/>
      <c r="H66" s="190">
        <f t="shared" si="5"/>
        <v>6.0813492063491896E-2</v>
      </c>
      <c r="I66" s="38"/>
      <c r="J66" s="41"/>
      <c r="K66" s="41"/>
      <c r="L66" s="41"/>
      <c r="M66" s="38"/>
      <c r="N66" s="38"/>
      <c r="O66" s="38"/>
      <c r="P66" s="38"/>
      <c r="Q66" s="38"/>
      <c r="R66" s="78"/>
      <c r="S66" s="92"/>
      <c r="T66" s="105"/>
      <c r="U66" s="49" t="str">
        <f t="shared" ref="U66:U67" si="7">B66</f>
        <v>South West</v>
      </c>
      <c r="V66" s="50" t="b">
        <f t="shared" ref="V66:V67" si="8">IF(U66=$V$2,H66)</f>
        <v>0</v>
      </c>
    </row>
    <row r="67" spans="1:33" s="65" customFormat="1" ht="13.5" customHeight="1" x14ac:dyDescent="0.2">
      <c r="A67" s="79"/>
      <c r="B67" s="147" t="s">
        <v>40</v>
      </c>
      <c r="C67" s="58"/>
      <c r="D67" s="198">
        <v>14.180537772087067</v>
      </c>
      <c r="E67" s="198">
        <v>15.071343638525564</v>
      </c>
      <c r="F67" s="198">
        <f t="shared" si="4"/>
        <v>15.690140845070422</v>
      </c>
      <c r="G67" s="168"/>
      <c r="H67" s="165">
        <f t="shared" si="5"/>
        <v>0.10645598194130926</v>
      </c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  <c r="U67" s="49" t="str">
        <f t="shared" si="7"/>
        <v>England</v>
      </c>
      <c r="V67" s="50" t="b">
        <f t="shared" si="8"/>
        <v>0</v>
      </c>
    </row>
    <row r="68" spans="1:33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3" s="65" customFormat="1" ht="6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3" s="65" customFormat="1" ht="19.5" customHeight="1" x14ac:dyDescent="0.2">
      <c r="A70" s="137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3" s="65" customFormat="1" ht="9.7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3" s="65" customFormat="1" ht="12" customHeight="1" x14ac:dyDescent="0.2">
      <c r="A72" s="79"/>
      <c r="B72" s="59"/>
      <c r="C72" s="59"/>
      <c r="D72" s="55"/>
      <c r="E72" s="55"/>
      <c r="F72" s="55"/>
      <c r="G72" s="55"/>
      <c r="H72" s="55"/>
      <c r="I72" s="38"/>
      <c r="J72" s="38"/>
      <c r="K72" s="38"/>
      <c r="L72" s="38"/>
      <c r="M72" s="38"/>
      <c r="N72" s="38"/>
      <c r="O72" s="38"/>
      <c r="P72" s="38"/>
      <c r="Q72" s="38"/>
      <c r="R72" s="78"/>
      <c r="S72" s="92"/>
      <c r="T72" s="105"/>
      <c r="AA72" s="117"/>
    </row>
    <row r="73" spans="1:33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55"/>
      <c r="I73" s="38"/>
      <c r="J73" s="38"/>
      <c r="K73" s="38"/>
      <c r="L73" s="38"/>
      <c r="M73" s="38"/>
      <c r="N73" s="38"/>
      <c r="O73" s="38"/>
      <c r="P73" s="38"/>
      <c r="Q73" s="38"/>
      <c r="R73" s="78"/>
      <c r="S73" s="92"/>
      <c r="T73" s="105"/>
      <c r="AA73" s="117"/>
    </row>
    <row r="74" spans="1:33" s="65" customFormat="1" ht="7.5" customHeight="1" x14ac:dyDescent="0.2">
      <c r="A74" s="79"/>
      <c r="B74" s="44"/>
      <c r="C74" s="44"/>
      <c r="D74" s="43"/>
      <c r="E74" s="43"/>
      <c r="F74" s="43"/>
      <c r="G74" s="43"/>
      <c r="H74" s="43"/>
      <c r="I74" s="45"/>
      <c r="J74" s="45"/>
      <c r="K74" s="45"/>
      <c r="L74" s="45"/>
      <c r="M74" s="45"/>
      <c r="N74" s="45"/>
      <c r="O74" s="45"/>
      <c r="P74" s="45"/>
      <c r="Q74" s="46"/>
      <c r="R74" s="78"/>
      <c r="S74" s="92"/>
      <c r="T74" s="105"/>
    </row>
    <row r="75" spans="1:33" s="65" customFormat="1" ht="15" customHeight="1" x14ac:dyDescent="0.2">
      <c r="A75" s="303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5"/>
      <c r="S75" s="92"/>
      <c r="T75" s="105"/>
    </row>
    <row r="76" spans="1:33" s="65" customFormat="1" ht="11.25" customHeight="1" x14ac:dyDescent="0.2">
      <c r="A76" s="306"/>
      <c r="B76" s="307"/>
      <c r="C76" s="307"/>
      <c r="D76" s="309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8"/>
      <c r="S76" s="92"/>
      <c r="T76" s="105"/>
    </row>
    <row r="77" spans="1:33" ht="18.75" customHeight="1" x14ac:dyDescent="0.2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/>
      <c r="S77" s="92"/>
      <c r="T77" s="105"/>
      <c r="AE77" s="65"/>
      <c r="AF77" s="65"/>
      <c r="AG77" s="65"/>
    </row>
    <row r="78" spans="1:33" ht="18.75" customHeight="1" x14ac:dyDescent="0.2">
      <c r="A78" s="79"/>
      <c r="B78" s="87" t="s">
        <v>73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8"/>
      <c r="S78" s="92"/>
      <c r="T78" s="105"/>
      <c r="U78" s="107" t="e">
        <f>VLOOKUP(V78,$U$10:$V$31,2,FALSE)</f>
        <v>#N/A</v>
      </c>
      <c r="V78" s="107" t="str">
        <f>Home!$B$7</f>
        <v>(None)</v>
      </c>
      <c r="W78" s="48" t="str">
        <f>"Selected LA- "&amp;V78</f>
        <v>Selected LA- (None)</v>
      </c>
    </row>
    <row r="79" spans="1:33" ht="18.75" customHeight="1" x14ac:dyDescent="0.2">
      <c r="A79" s="84"/>
      <c r="B79" s="85"/>
      <c r="C79" s="85"/>
      <c r="D79" s="12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92"/>
      <c r="T79" s="105"/>
    </row>
    <row r="80" spans="1:33" ht="13.5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6"/>
      <c r="S80" s="92"/>
      <c r="T80" s="105"/>
      <c r="U80" s="232"/>
      <c r="V80" s="233">
        <v>0</v>
      </c>
      <c r="W80" s="234">
        <v>22.5</v>
      </c>
    </row>
    <row r="81" spans="1:30" s="63" customFormat="1" ht="15" customHeight="1" x14ac:dyDescent="0.2">
      <c r="A81" s="80"/>
      <c r="B81" s="144" t="s">
        <v>121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1"/>
      <c r="S81" s="93"/>
      <c r="T81" s="108"/>
      <c r="U81" s="240" t="s">
        <v>42</v>
      </c>
      <c r="V81" s="235">
        <f>G108</f>
        <v>16.527196652719663</v>
      </c>
      <c r="W81" s="236">
        <f>V81</f>
        <v>16.527196652719663</v>
      </c>
      <c r="X81" s="109"/>
      <c r="Y81" s="109"/>
      <c r="Z81" s="109"/>
      <c r="AA81" s="109"/>
      <c r="AB81" s="109"/>
      <c r="AC81" s="109"/>
      <c r="AD81" s="109"/>
    </row>
    <row r="82" spans="1:30" ht="18" customHeight="1" x14ac:dyDescent="0.2">
      <c r="A82" s="79"/>
      <c r="B82" s="17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78"/>
      <c r="S82" s="92"/>
      <c r="T82" s="105"/>
      <c r="U82" s="241" t="s">
        <v>49</v>
      </c>
      <c r="V82" s="237">
        <f>G109</f>
        <v>13.148788927335639</v>
      </c>
      <c r="W82" s="238">
        <f>V82</f>
        <v>13.148788927335639</v>
      </c>
    </row>
    <row r="83" spans="1:30" s="68" customFormat="1" ht="12" customHeight="1" x14ac:dyDescent="0.2">
      <c r="A83" s="82"/>
      <c r="B83" s="67"/>
      <c r="C83" s="67"/>
      <c r="D83" s="313" t="s">
        <v>63</v>
      </c>
      <c r="E83" s="315" t="s">
        <v>64</v>
      </c>
      <c r="F83" s="299" t="s">
        <v>66</v>
      </c>
      <c r="G83" s="299" t="s">
        <v>65</v>
      </c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242" t="s">
        <v>43</v>
      </c>
      <c r="V83" s="239">
        <f>G110</f>
        <v>16.136845292158643</v>
      </c>
      <c r="W83" s="239">
        <f>V83</f>
        <v>16.136845292158643</v>
      </c>
      <c r="X83" s="114"/>
      <c r="Y83" s="114"/>
      <c r="Z83" s="114"/>
      <c r="AA83" s="114"/>
      <c r="AB83" s="114"/>
      <c r="AC83" s="114"/>
      <c r="AD83" s="114"/>
    </row>
    <row r="84" spans="1:30" s="68" customFormat="1" ht="12" customHeight="1" x14ac:dyDescent="0.2">
      <c r="A84" s="82"/>
      <c r="B84" s="67"/>
      <c r="C84" s="67"/>
      <c r="D84" s="314"/>
      <c r="E84" s="316"/>
      <c r="F84" s="300"/>
      <c r="G84" s="300"/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V84" s="155"/>
      <c r="W84" s="156"/>
      <c r="X84" s="114"/>
      <c r="Y84" s="114"/>
      <c r="Z84" s="114"/>
      <c r="AA84" s="114"/>
      <c r="AB84" s="114"/>
      <c r="AC84" s="114"/>
      <c r="AD84" s="114"/>
    </row>
    <row r="85" spans="1:30" s="68" customFormat="1" ht="12" customHeight="1" x14ac:dyDescent="0.2">
      <c r="A85" s="82"/>
      <c r="B85" s="67"/>
      <c r="C85" s="67"/>
      <c r="D85" s="314"/>
      <c r="E85" s="316"/>
      <c r="F85" s="300"/>
      <c r="G85" s="300"/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154"/>
      <c r="V85" s="155"/>
      <c r="W85" s="156"/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0</v>
      </c>
      <c r="C86" s="67"/>
      <c r="D86" s="204">
        <v>64.989999999999995</v>
      </c>
      <c r="E86" s="199">
        <v>4</v>
      </c>
      <c r="F86" s="70">
        <v>3</v>
      </c>
      <c r="G86" s="146">
        <f>E86/SUM(D86,E86)*100</f>
        <v>5.7979417306856078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ref="U86:U108" si="9">B86</f>
        <v>Bracknell Forest</v>
      </c>
      <c r="V86" s="115" t="b">
        <f>IF(U86=$V$2,50)</f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22</v>
      </c>
      <c r="C87" s="67"/>
      <c r="D87" s="204">
        <v>210.82</v>
      </c>
      <c r="E87" s="199">
        <v>27</v>
      </c>
      <c r="F87" s="70">
        <v>15.4</v>
      </c>
      <c r="G87" s="160">
        <f t="shared" ref="G87:G110" si="10">E87/SUM(D87,E87)*100</f>
        <v>11.353124211588597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9"/>
        <v>Brighton &amp; Hove</v>
      </c>
      <c r="V87" s="115" t="b">
        <f t="shared" ref="V87:V110" si="11">IF(U87=$V$2,50)</f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8</v>
      </c>
      <c r="C88" s="67"/>
      <c r="D88" s="204">
        <v>204.7534</v>
      </c>
      <c r="E88" s="199">
        <v>71.19</v>
      </c>
      <c r="F88" s="70">
        <v>71.19</v>
      </c>
      <c r="G88" s="160">
        <f t="shared" si="10"/>
        <v>25.798768877965557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9"/>
        <v>Buckinghamshire</v>
      </c>
      <c r="V88" s="115" t="b">
        <f t="shared" si="11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4</v>
      </c>
      <c r="C89" s="67"/>
      <c r="D89" s="204">
        <v>281.57</v>
      </c>
      <c r="E89" s="199">
        <v>0</v>
      </c>
      <c r="F89" s="143">
        <v>0</v>
      </c>
      <c r="G89" s="160">
        <f t="shared" si="10"/>
        <v>0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9"/>
        <v>East Sussex</v>
      </c>
      <c r="V89" s="115" t="b">
        <f t="shared" si="11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6</v>
      </c>
      <c r="C90" s="67"/>
      <c r="D90" s="204">
        <v>418.58</v>
      </c>
      <c r="E90" s="199">
        <v>66.5</v>
      </c>
      <c r="F90" s="70">
        <v>48.5</v>
      </c>
      <c r="G90" s="160">
        <f t="shared" si="10"/>
        <v>13.709078914818173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9"/>
        <v>Hampshire</v>
      </c>
      <c r="V90" s="115" t="b">
        <f t="shared" si="11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1</v>
      </c>
      <c r="C91" s="67"/>
      <c r="D91" s="204">
        <v>75.099999999999994</v>
      </c>
      <c r="E91" s="199">
        <v>5</v>
      </c>
      <c r="F91" s="70">
        <v>5</v>
      </c>
      <c r="G91" s="160">
        <f t="shared" si="10"/>
        <v>6.2421972534332095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9"/>
        <v>Isle of Wight</v>
      </c>
      <c r="V91" s="115" t="b">
        <f t="shared" si="11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9</v>
      </c>
      <c r="C92" s="67"/>
      <c r="D92" s="204">
        <v>586.13</v>
      </c>
      <c r="E92" s="199">
        <v>92.7</v>
      </c>
      <c r="F92" s="70">
        <v>92.7</v>
      </c>
      <c r="G92" s="160">
        <f t="shared" si="10"/>
        <v>13.655849034367955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9"/>
        <v>Kent</v>
      </c>
      <c r="V92" s="115" t="b">
        <f t="shared" si="11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2</v>
      </c>
      <c r="C93" s="67"/>
      <c r="D93" s="204">
        <v>132.29999999999993</v>
      </c>
      <c r="E93" s="199">
        <v>62</v>
      </c>
      <c r="F93" s="70">
        <v>51.98</v>
      </c>
      <c r="G93" s="160">
        <f t="shared" si="10"/>
        <v>31.90941842511581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9"/>
        <v>Medway</v>
      </c>
      <c r="V93" s="115" t="b">
        <f t="shared" si="11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10</v>
      </c>
      <c r="C94" s="67"/>
      <c r="D94" s="204">
        <v>133.77000000000001</v>
      </c>
      <c r="E94" s="199">
        <v>25</v>
      </c>
      <c r="F94" s="70">
        <v>16.420000000000002</v>
      </c>
      <c r="G94" s="160">
        <f t="shared" si="10"/>
        <v>15.746047742016753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9"/>
        <v>Milton Keynes</v>
      </c>
      <c r="V94" s="115" t="b">
        <f t="shared" si="11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11</v>
      </c>
      <c r="C95" s="67"/>
      <c r="D95" s="204">
        <v>299.36</v>
      </c>
      <c r="E95" s="199">
        <v>39</v>
      </c>
      <c r="F95" s="70">
        <v>39</v>
      </c>
      <c r="G95" s="160">
        <f t="shared" si="10"/>
        <v>11.526185128265752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9"/>
        <v>Oxfordshire</v>
      </c>
      <c r="V95" s="115" t="b">
        <f t="shared" si="11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12</v>
      </c>
      <c r="C96" s="67"/>
      <c r="D96" s="204">
        <v>162.61295999999999</v>
      </c>
      <c r="E96" s="199">
        <v>0</v>
      </c>
      <c r="F96" s="70">
        <v>0</v>
      </c>
      <c r="G96" s="160">
        <f t="shared" si="10"/>
        <v>0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9"/>
        <v>Portsmouth</v>
      </c>
      <c r="V96" s="115" t="b">
        <f t="shared" si="11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3</v>
      </c>
      <c r="C97" s="67"/>
      <c r="D97" s="204">
        <v>90.39</v>
      </c>
      <c r="E97" s="199">
        <v>68</v>
      </c>
      <c r="F97" s="70">
        <v>67</v>
      </c>
      <c r="G97" s="160">
        <f t="shared" si="10"/>
        <v>42.932003283035549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9"/>
        <v>Reading</v>
      </c>
      <c r="V97" s="115" t="b">
        <f t="shared" si="11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13</v>
      </c>
      <c r="C98" s="67"/>
      <c r="D98" s="204">
        <v>72.710000000000008</v>
      </c>
      <c r="E98" s="199">
        <v>79</v>
      </c>
      <c r="F98" s="70">
        <v>60</v>
      </c>
      <c r="G98" s="160">
        <f t="shared" si="10"/>
        <v>52.073034078175461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9"/>
        <v>Slough</v>
      </c>
      <c r="V98" s="115" t="b">
        <f t="shared" si="11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28</v>
      </c>
      <c r="C99" s="67"/>
      <c r="D99" s="204">
        <v>216.5</v>
      </c>
      <c r="E99" s="199">
        <v>88</v>
      </c>
      <c r="F99" s="70">
        <v>58.8</v>
      </c>
      <c r="G99" s="160">
        <f t="shared" si="10"/>
        <v>28.899835796387517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9"/>
        <v>Somerset</v>
      </c>
      <c r="V99" s="115" t="b">
        <f t="shared" si="11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82"/>
      <c r="B100" s="69" t="s">
        <v>14</v>
      </c>
      <c r="C100" s="67"/>
      <c r="D100" s="204">
        <v>163.18</v>
      </c>
      <c r="E100" s="199">
        <v>51</v>
      </c>
      <c r="F100" s="70">
        <v>30</v>
      </c>
      <c r="G100" s="160">
        <f t="shared" si="10"/>
        <v>23.811747128583434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9"/>
        <v>Southampton</v>
      </c>
      <c r="V100" s="115" t="b">
        <f t="shared" si="11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7</v>
      </c>
      <c r="C101" s="67"/>
      <c r="D101" s="204">
        <v>470.19799999999998</v>
      </c>
      <c r="E101" s="199">
        <v>76</v>
      </c>
      <c r="F101" s="70">
        <v>76</v>
      </c>
      <c r="G101" s="160">
        <f t="shared" si="10"/>
        <v>13.914368049681618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9"/>
        <v>Surrey</v>
      </c>
      <c r="V101" s="115" t="b">
        <f t="shared" si="11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175"/>
      <c r="B102" s="69" t="s">
        <v>48</v>
      </c>
      <c r="C102" s="67"/>
      <c r="D102" s="204">
        <v>108.88</v>
      </c>
      <c r="E102" s="199">
        <v>31.81</v>
      </c>
      <c r="F102" s="70">
        <v>11.84</v>
      </c>
      <c r="G102" s="160">
        <f t="shared" si="10"/>
        <v>22.609993602956855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9"/>
        <v>Swindon</v>
      </c>
      <c r="V102" s="115" t="b">
        <f t="shared" si="11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175"/>
      <c r="B103" s="69" t="s">
        <v>108</v>
      </c>
      <c r="C103" s="67"/>
      <c r="D103" s="204">
        <v>94.4</v>
      </c>
      <c r="E103" s="199">
        <v>14</v>
      </c>
      <c r="F103" s="70">
        <v>14</v>
      </c>
      <c r="G103" s="160">
        <f t="shared" si="10"/>
        <v>12.915129151291513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9"/>
        <v>Torbay</v>
      </c>
      <c r="V103" s="115" t="b">
        <f t="shared" si="11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15</v>
      </c>
      <c r="C104" s="67"/>
      <c r="D104" s="204">
        <v>77.37</v>
      </c>
      <c r="E104" s="199">
        <v>17.810000000000002</v>
      </c>
      <c r="F104" s="143">
        <v>15.61</v>
      </c>
      <c r="G104" s="160">
        <f t="shared" si="10"/>
        <v>18.7119142677033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9"/>
        <v>West Berkshire</v>
      </c>
      <c r="V104" s="115" t="b">
        <f t="shared" si="11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69" t="s">
        <v>5</v>
      </c>
      <c r="C105" s="67"/>
      <c r="D105" s="204">
        <v>444.36</v>
      </c>
      <c r="E105" s="199">
        <v>71.84</v>
      </c>
      <c r="F105" s="143">
        <v>64.84</v>
      </c>
      <c r="G105" s="160">
        <f t="shared" si="10"/>
        <v>13.917086400619914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9"/>
        <v>West Sussex</v>
      </c>
      <c r="V105" s="115" t="b">
        <f t="shared" si="11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82"/>
      <c r="B106" s="69" t="s">
        <v>21</v>
      </c>
      <c r="C106" s="67"/>
      <c r="D106" s="205">
        <v>45.22</v>
      </c>
      <c r="E106" s="200">
        <v>20</v>
      </c>
      <c r="F106" s="70">
        <v>16</v>
      </c>
      <c r="G106" s="160">
        <f t="shared" si="10"/>
        <v>30.665440049064706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61" t="str">
        <f t="shared" si="9"/>
        <v>Windsor &amp; Maidenhead</v>
      </c>
      <c r="V106" s="115" t="b">
        <f t="shared" si="11"/>
        <v>0</v>
      </c>
      <c r="X106" s="114"/>
      <c r="Y106" s="114"/>
      <c r="Z106" s="114"/>
      <c r="AA106" s="114"/>
      <c r="AB106" s="114"/>
      <c r="AC106" s="114"/>
      <c r="AD106" s="114"/>
    </row>
    <row r="107" spans="1:30" s="68" customFormat="1" ht="13.5" customHeight="1" x14ac:dyDescent="0.2">
      <c r="A107" s="82"/>
      <c r="B107" s="69" t="s">
        <v>16</v>
      </c>
      <c r="C107" s="67"/>
      <c r="D107" s="205">
        <v>57.4</v>
      </c>
      <c r="E107" s="200">
        <v>13.65</v>
      </c>
      <c r="F107" s="70">
        <v>13.65</v>
      </c>
      <c r="G107" s="160">
        <f t="shared" si="10"/>
        <v>19.211822660098523</v>
      </c>
      <c r="H107" s="60"/>
      <c r="I107" s="60"/>
      <c r="J107" s="60"/>
      <c r="K107" s="60"/>
      <c r="L107" s="60"/>
      <c r="M107" s="60"/>
      <c r="N107" s="60"/>
      <c r="O107" s="40"/>
      <c r="P107" s="60"/>
      <c r="Q107" s="60"/>
      <c r="R107" s="83"/>
      <c r="S107" s="94"/>
      <c r="T107" s="111"/>
      <c r="U107" s="61" t="str">
        <f t="shared" si="9"/>
        <v>Wokingham</v>
      </c>
      <c r="V107" s="115" t="b">
        <f t="shared" si="11"/>
        <v>0</v>
      </c>
      <c r="X107" s="114"/>
      <c r="Y107" s="114"/>
      <c r="Z107" s="114"/>
      <c r="AA107" s="114"/>
      <c r="AB107" s="114"/>
      <c r="AC107" s="114"/>
      <c r="AD107" s="114"/>
    </row>
    <row r="108" spans="1:30" s="68" customFormat="1" ht="13.5" customHeight="1" x14ac:dyDescent="0.2">
      <c r="A108" s="82"/>
      <c r="B108" s="88" t="s">
        <v>23</v>
      </c>
      <c r="C108" s="67"/>
      <c r="D108" s="206">
        <v>3990</v>
      </c>
      <c r="E108" s="201">
        <v>790</v>
      </c>
      <c r="F108" s="90">
        <v>690</v>
      </c>
      <c r="G108" s="193">
        <f t="shared" si="10"/>
        <v>16.527196652719663</v>
      </c>
      <c r="H108" s="60"/>
      <c r="I108" s="60"/>
      <c r="J108" s="60"/>
      <c r="K108" s="60"/>
      <c r="L108" s="60"/>
      <c r="M108" s="60"/>
      <c r="N108" s="60"/>
      <c r="O108" s="40"/>
      <c r="P108" s="60"/>
      <c r="Q108" s="60"/>
      <c r="R108" s="83"/>
      <c r="S108" s="94"/>
      <c r="T108" s="111"/>
      <c r="U108" s="61" t="str">
        <f t="shared" si="9"/>
        <v>South East</v>
      </c>
      <c r="V108" s="115" t="b">
        <f t="shared" si="11"/>
        <v>0</v>
      </c>
      <c r="X108" s="114"/>
      <c r="Y108" s="114"/>
      <c r="Z108" s="114"/>
      <c r="AA108" s="114"/>
      <c r="AB108" s="114"/>
      <c r="AC108" s="114"/>
      <c r="AD108" s="114"/>
    </row>
    <row r="109" spans="1:30" s="68" customFormat="1" ht="13.5" customHeight="1" x14ac:dyDescent="0.2">
      <c r="A109" s="175"/>
      <c r="B109" s="186" t="s">
        <v>50</v>
      </c>
      <c r="C109" s="67"/>
      <c r="D109" s="207">
        <v>2510</v>
      </c>
      <c r="E109" s="202">
        <v>380</v>
      </c>
      <c r="F109" s="191">
        <v>280</v>
      </c>
      <c r="G109" s="194">
        <f t="shared" si="10"/>
        <v>13.148788927335639</v>
      </c>
      <c r="H109" s="60"/>
      <c r="I109" s="60"/>
      <c r="J109" s="60"/>
      <c r="K109" s="60"/>
      <c r="L109" s="60"/>
      <c r="M109" s="60"/>
      <c r="N109" s="60"/>
      <c r="O109" s="40"/>
      <c r="P109" s="60"/>
      <c r="Q109" s="60"/>
      <c r="R109" s="83"/>
      <c r="S109" s="94"/>
      <c r="T109" s="111"/>
      <c r="U109" s="61" t="str">
        <f t="shared" ref="U109:U110" si="12">B109</f>
        <v>South West</v>
      </c>
      <c r="V109" s="115" t="b">
        <f t="shared" si="11"/>
        <v>0</v>
      </c>
      <c r="X109" s="114"/>
      <c r="Y109" s="114"/>
      <c r="Z109" s="114"/>
      <c r="AA109" s="114"/>
      <c r="AB109" s="114"/>
      <c r="AC109" s="114"/>
      <c r="AD109" s="114"/>
    </row>
    <row r="110" spans="1:30" s="65" customFormat="1" ht="13.5" customHeight="1" x14ac:dyDescent="0.2">
      <c r="A110" s="79"/>
      <c r="B110" s="147" t="s">
        <v>40</v>
      </c>
      <c r="C110" s="58"/>
      <c r="D110" s="208">
        <v>27700</v>
      </c>
      <c r="E110" s="203">
        <v>5330</v>
      </c>
      <c r="F110" s="149">
        <v>3870</v>
      </c>
      <c r="G110" s="195">
        <f t="shared" si="10"/>
        <v>16.136845292158643</v>
      </c>
      <c r="H110" s="58"/>
      <c r="I110" s="58"/>
      <c r="J110" s="58"/>
      <c r="K110" s="58"/>
      <c r="L110" s="58"/>
      <c r="M110" s="58"/>
      <c r="N110" s="58"/>
      <c r="O110" s="40"/>
      <c r="P110" s="60"/>
      <c r="Q110" s="60"/>
      <c r="R110" s="78"/>
      <c r="S110" s="92"/>
      <c r="T110" s="105"/>
      <c r="U110" s="61" t="str">
        <f t="shared" si="12"/>
        <v>England</v>
      </c>
      <c r="V110" s="115" t="b">
        <f t="shared" si="11"/>
        <v>0</v>
      </c>
      <c r="X110" s="114"/>
      <c r="Y110" s="114"/>
      <c r="Z110" s="114"/>
      <c r="AA110" s="114"/>
      <c r="AB110" s="114"/>
      <c r="AC110" s="114"/>
      <c r="AD110" s="114"/>
    </row>
    <row r="111" spans="1:30" s="65" customFormat="1" ht="21.75" customHeight="1" x14ac:dyDescent="0.2">
      <c r="A111" s="79"/>
      <c r="B111" s="145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78"/>
      <c r="S111" s="92"/>
      <c r="T111" s="105"/>
      <c r="X111" s="114"/>
      <c r="Y111" s="114"/>
      <c r="Z111" s="114"/>
      <c r="AA111" s="114"/>
      <c r="AB111" s="114"/>
      <c r="AC111" s="114"/>
      <c r="AD111" s="114"/>
    </row>
    <row r="112" spans="1:30" s="65" customFormat="1" ht="7.5" customHeight="1" x14ac:dyDescent="0.2">
      <c r="A112" s="79"/>
      <c r="B112" s="44"/>
      <c r="C112" s="44"/>
      <c r="D112" s="43"/>
      <c r="E112" s="43"/>
      <c r="F112" s="43"/>
      <c r="G112" s="43"/>
      <c r="H112" s="43"/>
      <c r="I112" s="45"/>
      <c r="J112" s="45"/>
      <c r="K112" s="45"/>
      <c r="L112" s="45"/>
      <c r="M112" s="45"/>
      <c r="N112" s="45"/>
      <c r="O112" s="45"/>
      <c r="P112" s="45"/>
      <c r="Q112" s="46"/>
      <c r="R112" s="78"/>
      <c r="S112" s="92"/>
      <c r="T112" s="105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">
      <c r="A113" s="303"/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5"/>
      <c r="S113" s="92"/>
      <c r="T113" s="105"/>
      <c r="X113" s="114"/>
      <c r="Y113" s="114"/>
      <c r="Z113" s="114"/>
      <c r="AA113" s="114"/>
      <c r="AB113" s="114"/>
      <c r="AC113" s="114"/>
      <c r="AD113" s="114"/>
    </row>
    <row r="114" spans="1:30" s="65" customFormat="1" ht="11.25" customHeight="1" x14ac:dyDescent="0.2">
      <c r="A114" s="306"/>
      <c r="B114" s="307"/>
      <c r="C114" s="307"/>
      <c r="D114" s="309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8"/>
      <c r="S114" s="92"/>
      <c r="T114" s="105"/>
      <c r="V114" s="110"/>
      <c r="X114" s="114"/>
      <c r="Y114" s="114"/>
      <c r="Z114" s="114"/>
      <c r="AA114" s="114"/>
      <c r="AB114" s="114"/>
      <c r="AC114" s="114"/>
      <c r="AD114" s="114"/>
    </row>
    <row r="115" spans="1:30" s="65" customFormat="1" ht="13.5" customHeight="1" x14ac:dyDescent="0.2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92"/>
      <c r="T115" s="158"/>
      <c r="U115" s="112"/>
      <c r="V115" s="112"/>
      <c r="W115" s="112"/>
      <c r="X115" s="114"/>
      <c r="Y115" s="114"/>
      <c r="Z115" s="114"/>
      <c r="AA115" s="114"/>
      <c r="AB115" s="114"/>
      <c r="AC115" s="114"/>
      <c r="AD115" s="114"/>
    </row>
    <row r="116" spans="1:30" s="65" customFormat="1" ht="15" customHeight="1" x14ac:dyDescent="0.25">
      <c r="A116" s="77"/>
      <c r="B116" s="144" t="s">
        <v>71</v>
      </c>
      <c r="C116" s="60"/>
      <c r="D116" s="60"/>
      <c r="E116" s="60"/>
      <c r="F116" s="60"/>
      <c r="G116" s="60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78"/>
      <c r="S116" s="92"/>
      <c r="T116" s="105"/>
      <c r="U116" s="112"/>
      <c r="V116" s="112"/>
      <c r="W116" s="112"/>
      <c r="X116" s="114"/>
      <c r="Y116" s="114"/>
    </row>
    <row r="117" spans="1:30" s="65" customFormat="1" ht="18" customHeight="1" x14ac:dyDescent="0.2">
      <c r="A117" s="79"/>
      <c r="B117" s="172"/>
      <c r="C117" s="60"/>
      <c r="D117" s="60"/>
      <c r="E117" s="60"/>
      <c r="F117" s="60"/>
      <c r="G117" s="60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78"/>
      <c r="S117" s="92"/>
      <c r="T117" s="105"/>
      <c r="U117" s="112"/>
      <c r="V117" s="112"/>
      <c r="W117" s="112"/>
      <c r="X117" s="114"/>
      <c r="Y117" s="114"/>
    </row>
    <row r="118" spans="1:30" s="65" customFormat="1" ht="36" customHeight="1" x14ac:dyDescent="0.2">
      <c r="A118" s="79"/>
      <c r="B118" s="67"/>
      <c r="C118" s="67"/>
      <c r="D118" s="173" t="s">
        <v>69</v>
      </c>
      <c r="E118" s="169" t="s">
        <v>70</v>
      </c>
      <c r="F118" s="139" t="s">
        <v>120</v>
      </c>
      <c r="G118" s="192" t="s">
        <v>29</v>
      </c>
      <c r="H118" s="171" t="s">
        <v>116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78"/>
      <c r="S118" s="92"/>
      <c r="T118" s="105"/>
      <c r="U118" s="112"/>
      <c r="V118" s="112"/>
      <c r="W118" s="112"/>
      <c r="X118" s="114"/>
      <c r="Y118" s="114"/>
    </row>
    <row r="119" spans="1:30" s="63" customFormat="1" ht="13.5" customHeight="1" x14ac:dyDescent="0.2">
      <c r="A119" s="80"/>
      <c r="B119" s="69" t="s">
        <v>0</v>
      </c>
      <c r="C119" s="67"/>
      <c r="D119" s="121">
        <v>17.656500802568221</v>
      </c>
      <c r="E119" s="121">
        <v>17.170111287758345</v>
      </c>
      <c r="F119" s="146">
        <v>5.7979417306856078</v>
      </c>
      <c r="G119" s="166"/>
      <c r="H119" s="162">
        <f>(F119-D119)/D119</f>
        <v>-0.67162566379844246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81"/>
      <c r="S119" s="93"/>
      <c r="T119" s="108"/>
      <c r="U119" s="49" t="str">
        <f>B119</f>
        <v>Bracknell Forest</v>
      </c>
      <c r="V119" s="50" t="b">
        <f t="shared" ref="V119:V141" si="13">IF(U119=$V$2,H119)</f>
        <v>0</v>
      </c>
      <c r="W119" s="112"/>
      <c r="X119" s="114"/>
      <c r="Y119" s="114"/>
      <c r="Z119" s="65"/>
      <c r="AA119" s="65"/>
      <c r="AB119" s="65"/>
      <c r="AC119" s="65"/>
      <c r="AD119" s="65"/>
    </row>
    <row r="120" spans="1:30" ht="13.5" customHeight="1" x14ac:dyDescent="0.2">
      <c r="A120" s="79"/>
      <c r="B120" s="69" t="s">
        <v>22</v>
      </c>
      <c r="C120" s="67"/>
      <c r="D120" s="121">
        <v>3.8948393378773121</v>
      </c>
      <c r="E120" s="121">
        <v>13.613013698630136</v>
      </c>
      <c r="F120" s="160">
        <v>11.353124211588597</v>
      </c>
      <c r="G120" s="167"/>
      <c r="H120" s="163">
        <f t="shared" ref="H120:H143" si="14">(F120-D120)/D120</f>
        <v>1.9149146413253726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ref="U120:U141" si="15">B120</f>
        <v>Brighton &amp; Hove</v>
      </c>
      <c r="V120" s="50" t="b">
        <f t="shared" si="13"/>
        <v>0</v>
      </c>
      <c r="W120" s="112"/>
      <c r="X120" s="114"/>
      <c r="Y120" s="114"/>
    </row>
    <row r="121" spans="1:30" ht="13.5" customHeight="1" x14ac:dyDescent="0.2">
      <c r="A121" s="79"/>
      <c r="B121" s="69" t="s">
        <v>8</v>
      </c>
      <c r="C121" s="67"/>
      <c r="D121" s="121">
        <v>28.428093645484953</v>
      </c>
      <c r="E121" s="121">
        <v>18.263943440691278</v>
      </c>
      <c r="F121" s="160">
        <v>25.798768877965557</v>
      </c>
      <c r="G121" s="167"/>
      <c r="H121" s="163">
        <f t="shared" si="14"/>
        <v>-9.249036535156463E-2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5"/>
        <v>Buckinghamshire</v>
      </c>
      <c r="V121" s="50" t="b">
        <f t="shared" si="13"/>
        <v>0</v>
      </c>
      <c r="W121" s="112"/>
      <c r="X121" s="114"/>
      <c r="Y121" s="114"/>
      <c r="Z121" s="116"/>
    </row>
    <row r="122" spans="1:30" ht="13.5" customHeight="1" x14ac:dyDescent="0.2">
      <c r="A122" s="79"/>
      <c r="B122" s="69" t="s">
        <v>4</v>
      </c>
      <c r="C122" s="67"/>
      <c r="D122" s="121">
        <v>0.98425196850393704</v>
      </c>
      <c r="E122" s="161">
        <v>0</v>
      </c>
      <c r="F122" s="160">
        <v>0</v>
      </c>
      <c r="G122" s="167"/>
      <c r="H122" s="163">
        <f t="shared" si="14"/>
        <v>-1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5"/>
        <v>East Sussex</v>
      </c>
      <c r="V122" s="50" t="b">
        <f t="shared" si="13"/>
        <v>0</v>
      </c>
      <c r="W122" s="112"/>
      <c r="X122" s="114"/>
      <c r="Y122" s="114"/>
      <c r="Z122" s="106"/>
    </row>
    <row r="123" spans="1:30" ht="13.5" customHeight="1" x14ac:dyDescent="0.2">
      <c r="A123" s="79"/>
      <c r="B123" s="69" t="s">
        <v>6</v>
      </c>
      <c r="C123" s="67"/>
      <c r="D123" s="121">
        <v>6.3840653728294168</v>
      </c>
      <c r="E123" s="121">
        <v>13.269402319357718</v>
      </c>
      <c r="F123" s="160">
        <v>13.709078914818173</v>
      </c>
      <c r="G123" s="167"/>
      <c r="H123" s="163">
        <f t="shared" si="14"/>
        <v>1.1473901212171189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5"/>
        <v>Hampshire</v>
      </c>
      <c r="V123" s="50" t="b">
        <f t="shared" si="13"/>
        <v>0</v>
      </c>
      <c r="W123" s="112"/>
      <c r="X123" s="114"/>
      <c r="Y123" s="114"/>
    </row>
    <row r="124" spans="1:30" ht="13.5" customHeight="1" x14ac:dyDescent="0.2">
      <c r="A124" s="79"/>
      <c r="B124" s="69" t="s">
        <v>1</v>
      </c>
      <c r="C124" s="67"/>
      <c r="D124" s="121">
        <v>11.251758087201127</v>
      </c>
      <c r="E124" s="121">
        <v>7.5</v>
      </c>
      <c r="F124" s="160">
        <v>6.2421972534332095</v>
      </c>
      <c r="G124" s="167"/>
      <c r="H124" s="163">
        <f t="shared" si="14"/>
        <v>-0.4452247191011236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5"/>
        <v>Isle of Wight</v>
      </c>
      <c r="V124" s="50" t="b">
        <f t="shared" si="13"/>
        <v>0</v>
      </c>
      <c r="W124" s="112"/>
      <c r="X124" s="114"/>
      <c r="Y124" s="114"/>
    </row>
    <row r="125" spans="1:30" ht="13.5" customHeight="1" x14ac:dyDescent="0.2">
      <c r="A125" s="79"/>
      <c r="B125" s="69" t="s">
        <v>9</v>
      </c>
      <c r="C125" s="67"/>
      <c r="D125" s="121">
        <v>16.163069544364507</v>
      </c>
      <c r="E125" s="121">
        <v>14.979287489643745</v>
      </c>
      <c r="F125" s="160">
        <v>13.655849034367955</v>
      </c>
      <c r="G125" s="167"/>
      <c r="H125" s="163">
        <f t="shared" si="14"/>
        <v>-0.15512031938702703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5"/>
        <v>Kent</v>
      </c>
      <c r="V125" s="50" t="b">
        <f t="shared" si="13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2</v>
      </c>
      <c r="C126" s="67"/>
      <c r="D126" s="121">
        <v>41.580432737535276</v>
      </c>
      <c r="E126" s="121">
        <v>35.742971887550198</v>
      </c>
      <c r="F126" s="160">
        <v>31.90941842511581</v>
      </c>
      <c r="G126" s="167"/>
      <c r="H126" s="163">
        <f t="shared" si="14"/>
        <v>-0.23258570620140029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5"/>
        <v>Medway</v>
      </c>
      <c r="V126" s="50" t="b">
        <f t="shared" si="13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10</v>
      </c>
      <c r="C127" s="67"/>
      <c r="D127" s="121">
        <v>12.345679012345681</v>
      </c>
      <c r="E127" s="121">
        <v>11.07011070110701</v>
      </c>
      <c r="F127" s="160">
        <v>15.746047742016753</v>
      </c>
      <c r="G127" s="167"/>
      <c r="H127" s="163">
        <f t="shared" si="14"/>
        <v>0.27542986710335682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5"/>
        <v>Milton Keynes</v>
      </c>
      <c r="V127" s="50" t="b">
        <f t="shared" si="13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11</v>
      </c>
      <c r="C128" s="67"/>
      <c r="D128" s="121">
        <v>8.2361015785861369</v>
      </c>
      <c r="E128" s="121">
        <v>10.98556183301946</v>
      </c>
      <c r="F128" s="160">
        <v>11.526185128265752</v>
      </c>
      <c r="G128" s="167"/>
      <c r="H128" s="163">
        <f t="shared" si="14"/>
        <v>0.39947097765693318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5"/>
        <v>Oxfordshire</v>
      </c>
      <c r="V128" s="50" t="b">
        <f t="shared" si="13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12</v>
      </c>
      <c r="C129" s="67"/>
      <c r="D129" s="121">
        <v>7.8353253652058434</v>
      </c>
      <c r="E129" s="121" t="e">
        <v>#VALUE!</v>
      </c>
      <c r="F129" s="160">
        <v>0</v>
      </c>
      <c r="G129" s="167"/>
      <c r="H129" s="163">
        <f t="shared" si="14"/>
        <v>-1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5"/>
        <v>Portsmouth</v>
      </c>
      <c r="V129" s="50" t="b">
        <f t="shared" si="13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3</v>
      </c>
      <c r="C130" s="67"/>
      <c r="D130" s="121">
        <v>27.446300715990457</v>
      </c>
      <c r="E130" s="121">
        <v>28.323262839879153</v>
      </c>
      <c r="F130" s="160">
        <v>42.932003283035549</v>
      </c>
      <c r="G130" s="167"/>
      <c r="H130" s="163">
        <f t="shared" si="14"/>
        <v>0.56421820657320809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5"/>
        <v>Reading</v>
      </c>
      <c r="V130" s="50" t="b">
        <f t="shared" si="13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13</v>
      </c>
      <c r="C131" s="67"/>
      <c r="D131" s="121">
        <v>45.626690712353465</v>
      </c>
      <c r="E131" s="121">
        <v>41.127189642041124</v>
      </c>
      <c r="F131" s="160">
        <v>52.073034078175461</v>
      </c>
      <c r="G131" s="167"/>
      <c r="H131" s="163">
        <f t="shared" si="14"/>
        <v>0.14128448206910266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5"/>
        <v>Slough</v>
      </c>
      <c r="V131" s="50" t="b">
        <f t="shared" si="13"/>
        <v>0</v>
      </c>
      <c r="W131" s="112"/>
      <c r="X131" s="114"/>
      <c r="Y131" s="114"/>
    </row>
    <row r="132" spans="1:27" s="65" customFormat="1" ht="13.5" customHeight="1" x14ac:dyDescent="0.2">
      <c r="A132" s="79"/>
      <c r="B132" s="69" t="s">
        <v>28</v>
      </c>
      <c r="C132" s="67"/>
      <c r="D132" s="121">
        <v>24.319935038570847</v>
      </c>
      <c r="E132" s="121">
        <v>31.332408049965306</v>
      </c>
      <c r="F132" s="160">
        <v>28.899835796387517</v>
      </c>
      <c r="G132" s="167"/>
      <c r="H132" s="163">
        <f t="shared" si="14"/>
        <v>0.18831879075964039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5"/>
        <v>Somerset</v>
      </c>
      <c r="V132" s="50" t="b">
        <f t="shared" si="13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14</v>
      </c>
      <c r="C133" s="67"/>
      <c r="D133" s="121">
        <v>17.33931240657698</v>
      </c>
      <c r="E133" s="121">
        <v>26.696428571428569</v>
      </c>
      <c r="F133" s="160">
        <v>23.811747128583434</v>
      </c>
      <c r="G133" s="168"/>
      <c r="H133" s="163">
        <f t="shared" si="14"/>
        <v>0.37328093353640673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5"/>
        <v>Southampton</v>
      </c>
      <c r="V133" s="50" t="b">
        <f t="shared" si="13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7</v>
      </c>
      <c r="C134" s="67"/>
      <c r="D134" s="121">
        <v>11.460674157303369</v>
      </c>
      <c r="E134" s="121">
        <v>16.418480336006112</v>
      </c>
      <c r="F134" s="160">
        <v>13.914368049681618</v>
      </c>
      <c r="G134" s="168"/>
      <c r="H134" s="163">
        <f t="shared" si="14"/>
        <v>0.21409682002123939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5"/>
        <v>Surrey</v>
      </c>
      <c r="V134" s="50" t="b">
        <f t="shared" si="13"/>
        <v>0</v>
      </c>
      <c r="W134" s="112"/>
      <c r="X134" s="114"/>
      <c r="Y134" s="114"/>
    </row>
    <row r="135" spans="1:27" s="65" customFormat="1" ht="13.5" customHeight="1" x14ac:dyDescent="0.2">
      <c r="A135" s="137"/>
      <c r="B135" s="69" t="s">
        <v>48</v>
      </c>
      <c r="C135" s="67"/>
      <c r="D135" s="121">
        <v>7.0240295748613679</v>
      </c>
      <c r="E135" s="121">
        <v>29.086722947045274</v>
      </c>
      <c r="F135" s="160">
        <v>22.609993602956855</v>
      </c>
      <c r="G135" s="168"/>
      <c r="H135" s="163">
        <f t="shared" si="14"/>
        <v>2.2189490892630679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5"/>
        <v>Swindon</v>
      </c>
      <c r="V135" s="50" t="b">
        <f t="shared" si="13"/>
        <v>0</v>
      </c>
      <c r="W135" s="112"/>
      <c r="X135" s="114"/>
      <c r="Y135" s="114"/>
    </row>
    <row r="136" spans="1:27" s="65" customFormat="1" ht="13.5" customHeight="1" x14ac:dyDescent="0.2">
      <c r="A136" s="137"/>
      <c r="B136" s="69" t="s">
        <v>108</v>
      </c>
      <c r="C136" s="67"/>
      <c r="D136" s="121">
        <v>17.699115044247787</v>
      </c>
      <c r="E136" s="121">
        <v>18.379281537176272</v>
      </c>
      <c r="F136" s="160">
        <v>12.915129151291513</v>
      </c>
      <c r="G136" s="168"/>
      <c r="H136" s="163">
        <f t="shared" si="14"/>
        <v>-0.27029520295202947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5"/>
        <v>Torbay</v>
      </c>
      <c r="V136" s="50" t="b">
        <f t="shared" si="13"/>
        <v>0</v>
      </c>
      <c r="W136" s="112"/>
      <c r="X136" s="114"/>
      <c r="Y136" s="114"/>
    </row>
    <row r="137" spans="1:27" s="65" customFormat="1" ht="13.5" customHeight="1" x14ac:dyDescent="0.2">
      <c r="A137" s="79"/>
      <c r="B137" s="69" t="s">
        <v>15</v>
      </c>
      <c r="C137" s="67"/>
      <c r="D137" s="121">
        <v>33.089133089133085</v>
      </c>
      <c r="E137" s="161">
        <v>26.422764227642276</v>
      </c>
      <c r="F137" s="160">
        <v>18.7119142677033</v>
      </c>
      <c r="G137" s="168"/>
      <c r="H137" s="163">
        <f t="shared" si="14"/>
        <v>-0.43449971272143895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5"/>
        <v>West Berkshire</v>
      </c>
      <c r="V137" s="50" t="b">
        <f t="shared" si="13"/>
        <v>0</v>
      </c>
      <c r="W137" s="112"/>
      <c r="X137" s="114"/>
      <c r="Y137" s="114"/>
    </row>
    <row r="138" spans="1:27" s="65" customFormat="1" ht="13.5" customHeight="1" x14ac:dyDescent="0.2">
      <c r="A138" s="79"/>
      <c r="B138" s="69" t="s">
        <v>5</v>
      </c>
      <c r="C138" s="67"/>
      <c r="D138" s="121">
        <v>12.195796460176991</v>
      </c>
      <c r="E138" s="161">
        <v>17.385563380281692</v>
      </c>
      <c r="F138" s="160">
        <v>13.917086400619914</v>
      </c>
      <c r="G138" s="168"/>
      <c r="H138" s="163">
        <f t="shared" si="14"/>
        <v>0.14113796881273485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49" t="str">
        <f t="shared" si="15"/>
        <v>West Sussex</v>
      </c>
      <c r="V138" s="50" t="b">
        <f t="shared" si="13"/>
        <v>0</v>
      </c>
      <c r="W138" s="112"/>
      <c r="X138" s="114"/>
      <c r="Y138" s="114"/>
    </row>
    <row r="139" spans="1:27" s="65" customFormat="1" ht="13.5" customHeight="1" x14ac:dyDescent="0.2">
      <c r="A139" s="79"/>
      <c r="B139" s="69" t="s">
        <v>21</v>
      </c>
      <c r="C139" s="67"/>
      <c r="D139" s="161">
        <v>31.446540880503143</v>
      </c>
      <c r="E139" s="121">
        <v>16.845329249617151</v>
      </c>
      <c r="F139" s="160">
        <v>30.665440049064706</v>
      </c>
      <c r="G139" s="168"/>
      <c r="H139" s="163">
        <f t="shared" si="14"/>
        <v>-2.4839006439742288E-2</v>
      </c>
      <c r="I139" s="38"/>
      <c r="J139" s="41"/>
      <c r="K139" s="41"/>
      <c r="L139" s="41"/>
      <c r="M139" s="38"/>
      <c r="N139" s="38"/>
      <c r="O139" s="38"/>
      <c r="P139" s="38"/>
      <c r="Q139" s="38"/>
      <c r="R139" s="78"/>
      <c r="S139" s="92"/>
      <c r="T139" s="105"/>
      <c r="U139" s="49" t="str">
        <f t="shared" si="15"/>
        <v>Windsor &amp; Maidenhead</v>
      </c>
      <c r="V139" s="50" t="b">
        <f t="shared" si="13"/>
        <v>0</v>
      </c>
      <c r="W139" s="112"/>
      <c r="X139" s="114"/>
      <c r="Y139" s="114"/>
    </row>
    <row r="140" spans="1:27" s="65" customFormat="1" ht="13.5" customHeight="1" x14ac:dyDescent="0.2">
      <c r="A140" s="79"/>
      <c r="B140" s="69" t="s">
        <v>16</v>
      </c>
      <c r="C140" s="67"/>
      <c r="D140" s="161">
        <v>24.464831804281342</v>
      </c>
      <c r="E140" s="121">
        <v>22.788203753351208</v>
      </c>
      <c r="F140" s="160">
        <v>19.211822660098523</v>
      </c>
      <c r="G140" s="168"/>
      <c r="H140" s="163">
        <f t="shared" si="14"/>
        <v>-0.21471674876847277</v>
      </c>
      <c r="I140" s="38"/>
      <c r="J140" s="41"/>
      <c r="K140" s="41"/>
      <c r="L140" s="41"/>
      <c r="M140" s="38"/>
      <c r="N140" s="38"/>
      <c r="O140" s="38"/>
      <c r="P140" s="38"/>
      <c r="Q140" s="38"/>
      <c r="R140" s="78"/>
      <c r="S140" s="92"/>
      <c r="T140" s="105"/>
      <c r="U140" s="49" t="str">
        <f t="shared" si="15"/>
        <v>Wokingham</v>
      </c>
      <c r="V140" s="50" t="b">
        <f t="shared" si="13"/>
        <v>0</v>
      </c>
    </row>
    <row r="141" spans="1:27" s="65" customFormat="1" ht="13.5" customHeight="1" x14ac:dyDescent="0.2">
      <c r="A141" s="79"/>
      <c r="B141" s="88" t="s">
        <v>23</v>
      </c>
      <c r="C141" s="67"/>
      <c r="D141" s="196">
        <v>15.482233502538071</v>
      </c>
      <c r="E141" s="196">
        <v>16.519823788546255</v>
      </c>
      <c r="F141" s="193">
        <v>16.527196652719663</v>
      </c>
      <c r="G141" s="168"/>
      <c r="H141" s="164">
        <f t="shared" si="14"/>
        <v>6.7494341175663525E-2</v>
      </c>
      <c r="I141" s="38"/>
      <c r="J141" s="41"/>
      <c r="K141" s="41"/>
      <c r="L141" s="41"/>
      <c r="M141" s="38"/>
      <c r="N141" s="38"/>
      <c r="O141" s="38"/>
      <c r="P141" s="38"/>
      <c r="Q141" s="38"/>
      <c r="R141" s="78"/>
      <c r="S141" s="92"/>
      <c r="T141" s="105"/>
      <c r="U141" s="49" t="str">
        <f t="shared" si="15"/>
        <v>South East</v>
      </c>
      <c r="V141" s="50" t="b">
        <f t="shared" si="13"/>
        <v>0</v>
      </c>
    </row>
    <row r="142" spans="1:27" s="65" customFormat="1" ht="13.5" customHeight="1" x14ac:dyDescent="0.2">
      <c r="A142" s="137"/>
      <c r="B142" s="186" t="s">
        <v>50</v>
      </c>
      <c r="C142" s="67"/>
      <c r="D142" s="197">
        <v>11.742424242424242</v>
      </c>
      <c r="E142" s="197">
        <v>15.331010452961671</v>
      </c>
      <c r="F142" s="194">
        <v>13.148788927335639</v>
      </c>
      <c r="G142" s="168"/>
      <c r="H142" s="190">
        <f t="shared" si="14"/>
        <v>0.11976783123116412</v>
      </c>
      <c r="I142" s="38"/>
      <c r="J142" s="41"/>
      <c r="K142" s="41"/>
      <c r="L142" s="41"/>
      <c r="M142" s="38"/>
      <c r="N142" s="38"/>
      <c r="O142" s="38"/>
      <c r="P142" s="38"/>
      <c r="Q142" s="38"/>
      <c r="R142" s="78"/>
      <c r="S142" s="92"/>
      <c r="T142" s="105"/>
      <c r="U142" s="49" t="str">
        <f t="shared" ref="U142:U143" si="16">B142</f>
        <v>South West</v>
      </c>
      <c r="V142" s="50" t="b">
        <f t="shared" ref="V142:V143" si="17">IF(U142=$V$2,H142)</f>
        <v>0</v>
      </c>
    </row>
    <row r="143" spans="1:27" s="65" customFormat="1" ht="13.5" customHeight="1" x14ac:dyDescent="0.2">
      <c r="A143" s="79"/>
      <c r="B143" s="147" t="s">
        <v>40</v>
      </c>
      <c r="C143" s="58"/>
      <c r="D143" s="198">
        <v>14.898029726927064</v>
      </c>
      <c r="E143" s="198">
        <v>15.497448979591837</v>
      </c>
      <c r="F143" s="195">
        <v>16.136845292158643</v>
      </c>
      <c r="G143" s="168"/>
      <c r="H143" s="165">
        <f t="shared" si="14"/>
        <v>8.3152979819372627E-2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  <c r="U143" s="49" t="str">
        <f t="shared" si="16"/>
        <v>England</v>
      </c>
      <c r="V143" s="50" t="b">
        <f t="shared" si="17"/>
        <v>0</v>
      </c>
    </row>
    <row r="144" spans="1:27" s="65" customFormat="1" ht="19.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28" s="65" customFormat="1" ht="6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28" s="65" customFormat="1" ht="19.5" customHeight="1" x14ac:dyDescent="0.2">
      <c r="A146" s="137"/>
      <c r="B146" s="59"/>
      <c r="C146" s="59"/>
      <c r="D146" s="55"/>
      <c r="E146" s="55"/>
      <c r="F146" s="55"/>
      <c r="G146" s="55"/>
      <c r="H146" s="55"/>
      <c r="I146" s="38"/>
      <c r="J146" s="38"/>
      <c r="K146" s="38"/>
      <c r="L146" s="38"/>
      <c r="M146" s="38"/>
      <c r="N146" s="38"/>
      <c r="O146" s="38"/>
      <c r="P146" s="38"/>
      <c r="Q146" s="38"/>
      <c r="R146" s="78"/>
      <c r="S146" s="92"/>
      <c r="T146" s="105"/>
      <c r="AA146" s="117"/>
    </row>
    <row r="147" spans="1:28" s="65" customFormat="1" ht="9.75" customHeight="1" x14ac:dyDescent="0.2">
      <c r="A147" s="137"/>
      <c r="B147" s="59"/>
      <c r="C147" s="59"/>
      <c r="D147" s="55"/>
      <c r="E147" s="55"/>
      <c r="F147" s="55"/>
      <c r="G147" s="55"/>
      <c r="H147" s="55"/>
      <c r="I147" s="38"/>
      <c r="J147" s="38"/>
      <c r="K147" s="38"/>
      <c r="L147" s="38"/>
      <c r="M147" s="38"/>
      <c r="N147" s="38"/>
      <c r="O147" s="38"/>
      <c r="P147" s="38"/>
      <c r="Q147" s="38"/>
      <c r="R147" s="78"/>
      <c r="S147" s="92"/>
      <c r="T147" s="105"/>
      <c r="AA147" s="117"/>
    </row>
    <row r="148" spans="1:28" s="65" customFormat="1" ht="12" customHeight="1" x14ac:dyDescent="0.2">
      <c r="A148" s="79"/>
      <c r="B148" s="59"/>
      <c r="C148" s="59"/>
      <c r="D148" s="55"/>
      <c r="E148" s="55"/>
      <c r="F148" s="55"/>
      <c r="G148" s="55"/>
      <c r="H148" s="55"/>
      <c r="I148" s="38"/>
      <c r="J148" s="38"/>
      <c r="K148" s="38"/>
      <c r="L148" s="38"/>
      <c r="M148" s="38"/>
      <c r="N148" s="38"/>
      <c r="O148" s="38"/>
      <c r="P148" s="38"/>
      <c r="Q148" s="38"/>
      <c r="R148" s="78"/>
      <c r="S148" s="92"/>
      <c r="T148" s="105"/>
      <c r="AA148" s="117"/>
    </row>
    <row r="149" spans="1:28" s="65" customFormat="1" ht="11.25" customHeight="1" x14ac:dyDescent="0.2">
      <c r="A149" s="137"/>
      <c r="B149" s="59"/>
      <c r="C149" s="59"/>
      <c r="D149" s="55"/>
      <c r="E149" s="55"/>
      <c r="F149" s="55"/>
      <c r="G149" s="55"/>
      <c r="H149" s="55"/>
      <c r="I149" s="38"/>
      <c r="J149" s="38"/>
      <c r="K149" s="38"/>
      <c r="L149" s="38"/>
      <c r="M149" s="38"/>
      <c r="N149" s="38"/>
      <c r="O149" s="38"/>
      <c r="P149" s="38"/>
      <c r="Q149" s="38"/>
      <c r="R149" s="78"/>
      <c r="S149" s="92"/>
      <c r="T149" s="105"/>
      <c r="AA149" s="117"/>
    </row>
    <row r="150" spans="1:28" s="65" customFormat="1" ht="7.5" customHeight="1" x14ac:dyDescent="0.2">
      <c r="A150" s="79"/>
      <c r="B150" s="44"/>
      <c r="C150" s="44"/>
      <c r="D150" s="43"/>
      <c r="E150" s="43"/>
      <c r="F150" s="43"/>
      <c r="G150" s="43"/>
      <c r="H150" s="43"/>
      <c r="I150" s="45"/>
      <c r="J150" s="45"/>
      <c r="K150" s="45"/>
      <c r="L150" s="45"/>
      <c r="M150" s="45"/>
      <c r="N150" s="45"/>
      <c r="O150" s="45"/>
      <c r="P150" s="45"/>
      <c r="Q150" s="46"/>
      <c r="R150" s="78"/>
      <c r="S150" s="92"/>
      <c r="T150" s="105"/>
    </row>
    <row r="151" spans="1:28" s="65" customFormat="1" ht="15" customHeight="1" x14ac:dyDescent="0.2">
      <c r="A151" s="303"/>
      <c r="B151" s="304"/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304"/>
      <c r="O151" s="304"/>
      <c r="P151" s="304"/>
      <c r="Q151" s="304"/>
      <c r="R151" s="305"/>
      <c r="S151" s="92"/>
      <c r="T151" s="105"/>
    </row>
    <row r="152" spans="1:28" s="65" customFormat="1" ht="11.25" customHeight="1" x14ac:dyDescent="0.2">
      <c r="A152" s="306"/>
      <c r="B152" s="307"/>
      <c r="C152" s="307"/>
      <c r="D152" s="309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8"/>
      <c r="S152" s="92"/>
      <c r="T152" s="105"/>
    </row>
    <row r="153" spans="1:28" s="65" customFormat="1" ht="11.25" customHeight="1" x14ac:dyDescent="0.2">
      <c r="A153" s="97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92"/>
      <c r="T153" s="105"/>
      <c r="AB153" s="66"/>
    </row>
    <row r="154" spans="1:28" s="65" customFormat="1" ht="11.25" customHeight="1" x14ac:dyDescent="0.2">
      <c r="A154" s="9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28" s="65" customFormat="1" ht="11.25" customHeight="1" x14ac:dyDescent="0.2">
      <c r="A155" s="98"/>
      <c r="B155" s="310" t="s">
        <v>25</v>
      </c>
      <c r="C155" s="266"/>
      <c r="D155" s="229"/>
      <c r="E155" s="229"/>
      <c r="F155" s="229"/>
      <c r="G155" s="55"/>
      <c r="H155" s="55"/>
      <c r="I155" s="55"/>
      <c r="J155" s="38"/>
      <c r="K155" s="38"/>
      <c r="L155" s="38"/>
      <c r="M155" s="38"/>
      <c r="N155" s="38"/>
      <c r="O155" s="38"/>
      <c r="P155" s="38"/>
      <c r="Q155" s="38"/>
      <c r="R155" s="38"/>
      <c r="S155" s="92"/>
      <c r="T155" s="105"/>
      <c r="AB155" s="66"/>
    </row>
    <row r="156" spans="1:28" s="65" customFormat="1" ht="11.25" customHeight="1" x14ac:dyDescent="0.2">
      <c r="A156" s="98"/>
      <c r="B156" s="311"/>
      <c r="C156" s="267"/>
      <c r="D156" s="55"/>
      <c r="E156" s="55"/>
      <c r="F156" s="55"/>
      <c r="G156" s="55"/>
      <c r="H156" s="55"/>
      <c r="I156" s="55"/>
      <c r="J156" s="38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28" s="65" customFormat="1" ht="11.25" customHeight="1" x14ac:dyDescent="0.2">
      <c r="A157" s="98"/>
      <c r="B157" s="312" t="s">
        <v>35</v>
      </c>
      <c r="C157" s="312"/>
      <c r="D157" s="312"/>
      <c r="E157" s="312"/>
      <c r="F157" s="263"/>
      <c r="G157" s="263"/>
      <c r="H157" s="55"/>
      <c r="I157" s="55"/>
      <c r="J157" s="38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28" s="65" customFormat="1" ht="11.25" customHeight="1" x14ac:dyDescent="0.2">
      <c r="A158" s="98"/>
      <c r="B158" s="312"/>
      <c r="C158" s="312"/>
      <c r="D158" s="312"/>
      <c r="E158" s="312"/>
      <c r="F158" s="263"/>
      <c r="G158" s="263"/>
      <c r="H158" s="55"/>
      <c r="I158" s="55"/>
      <c r="J158" s="38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28" ht="11.25" customHeight="1" x14ac:dyDescent="0.2">
      <c r="A159" s="98"/>
      <c r="B159" s="312" t="s">
        <v>36</v>
      </c>
      <c r="C159" s="312"/>
      <c r="D159" s="312"/>
      <c r="E159" s="312"/>
      <c r="F159" s="263"/>
      <c r="G159" s="263"/>
      <c r="H159" s="55"/>
      <c r="I159" s="55"/>
      <c r="J159" s="38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28" ht="11.25" customHeight="1" x14ac:dyDescent="0.2">
      <c r="A160" s="98"/>
      <c r="B160" s="312"/>
      <c r="C160" s="312"/>
      <c r="D160" s="312"/>
      <c r="E160" s="312"/>
      <c r="F160" s="263"/>
      <c r="G160" s="263"/>
      <c r="H160" s="55"/>
      <c r="I160" s="55"/>
      <c r="J160" s="38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0" ht="11.25" customHeight="1" x14ac:dyDescent="0.2">
      <c r="A161" s="98"/>
      <c r="B161" s="312" t="s">
        <v>37</v>
      </c>
      <c r="C161" s="312"/>
      <c r="D161" s="312"/>
      <c r="E161" s="312"/>
      <c r="F161" s="263"/>
      <c r="G161" s="263"/>
      <c r="H161" s="55"/>
      <c r="I161" s="55"/>
      <c r="J161" s="38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0" ht="11.25" customHeight="1" x14ac:dyDescent="0.2">
      <c r="A162" s="98"/>
      <c r="B162" s="312"/>
      <c r="C162" s="312"/>
      <c r="D162" s="312"/>
      <c r="E162" s="312"/>
      <c r="F162" s="263"/>
      <c r="G162" s="263"/>
      <c r="H162" s="55"/>
      <c r="I162" s="55"/>
      <c r="J162" s="38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0" ht="11.25" customHeight="1" x14ac:dyDescent="0.2">
      <c r="A163" s="98"/>
      <c r="B163" s="312" t="s">
        <v>96</v>
      </c>
      <c r="C163" s="312"/>
      <c r="D163" s="312"/>
      <c r="E163" s="312"/>
      <c r="F163" s="263"/>
      <c r="G163" s="263"/>
      <c r="H163" s="55"/>
      <c r="I163" s="55"/>
      <c r="J163" s="38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0" ht="11.25" customHeight="1" x14ac:dyDescent="0.2">
      <c r="A164" s="98"/>
      <c r="B164" s="312"/>
      <c r="C164" s="312"/>
      <c r="D164" s="312"/>
      <c r="E164" s="312"/>
      <c r="F164" s="263"/>
      <c r="G164" s="263"/>
      <c r="H164" s="55"/>
      <c r="I164" s="55"/>
      <c r="J164" s="38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0" ht="11.25" customHeight="1" x14ac:dyDescent="0.2">
      <c r="A165" s="98"/>
      <c r="B165" s="312" t="s">
        <v>97</v>
      </c>
      <c r="C165" s="312"/>
      <c r="D165" s="312"/>
      <c r="E165" s="312"/>
      <c r="F165" s="263"/>
      <c r="G165" s="263"/>
      <c r="H165" s="55"/>
      <c r="I165" s="55"/>
      <c r="J165" s="38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0" ht="11.25" customHeight="1" x14ac:dyDescent="0.2">
      <c r="A166" s="98"/>
      <c r="B166" s="312"/>
      <c r="C166" s="312"/>
      <c r="D166" s="312"/>
      <c r="E166" s="312"/>
      <c r="F166" s="263"/>
      <c r="G166" s="263"/>
      <c r="H166" s="55"/>
      <c r="I166" s="55"/>
      <c r="J166" s="38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0" ht="11.25" customHeight="1" x14ac:dyDescent="0.2">
      <c r="A167" s="98"/>
      <c r="B167" s="312" t="s">
        <v>103</v>
      </c>
      <c r="C167" s="312"/>
      <c r="D167" s="312"/>
      <c r="E167" s="312"/>
      <c r="F167" s="263"/>
      <c r="G167" s="263"/>
      <c r="H167" s="55"/>
      <c r="I167" s="55"/>
      <c r="J167" s="38"/>
      <c r="K167" s="38"/>
      <c r="L167" s="38"/>
      <c r="M167" s="38"/>
      <c r="N167" s="38"/>
      <c r="O167" s="38"/>
      <c r="P167" s="38"/>
      <c r="Q167" s="38"/>
      <c r="R167" s="38"/>
      <c r="S167" s="92"/>
      <c r="T167" s="105"/>
      <c r="AB167" s="66"/>
    </row>
    <row r="168" spans="1:30" ht="11.25" customHeight="1" x14ac:dyDescent="0.2">
      <c r="A168" s="98"/>
      <c r="B168" s="312"/>
      <c r="C168" s="312"/>
      <c r="D168" s="312"/>
      <c r="E168" s="312"/>
      <c r="F168" s="263"/>
      <c r="G168" s="263"/>
      <c r="H168" s="55"/>
      <c r="I168" s="55"/>
      <c r="J168" s="38"/>
      <c r="K168" s="38"/>
      <c r="L168" s="38"/>
      <c r="M168" s="38"/>
      <c r="N168" s="38"/>
      <c r="O168" s="38"/>
      <c r="P168" s="38"/>
      <c r="Q168" s="38"/>
      <c r="R168" s="38"/>
      <c r="S168" s="92"/>
      <c r="T168" s="105"/>
      <c r="AB168" s="66"/>
    </row>
    <row r="169" spans="1:30" ht="18.75" customHeight="1" x14ac:dyDescent="0.2">
      <c r="A169" s="99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96"/>
    </row>
    <row r="170" spans="1:30" s="64" customFormat="1" ht="11.2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101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</row>
  </sheetData>
  <sheetProtection sheet="1" objects="1" scenarios="1"/>
  <mergeCells count="23">
    <mergeCell ref="B159:E160"/>
    <mergeCell ref="B161:E162"/>
    <mergeCell ref="A114:R114"/>
    <mergeCell ref="A151:R151"/>
    <mergeCell ref="A152:R152"/>
    <mergeCell ref="B155:B156"/>
    <mergeCell ref="B157:E158"/>
    <mergeCell ref="B163:E164"/>
    <mergeCell ref="B165:E166"/>
    <mergeCell ref="B167:E168"/>
    <mergeCell ref="A38:R38"/>
    <mergeCell ref="D7:D9"/>
    <mergeCell ref="E7:E9"/>
    <mergeCell ref="F7:F9"/>
    <mergeCell ref="G7:G9"/>
    <mergeCell ref="A37:R37"/>
    <mergeCell ref="A75:R75"/>
    <mergeCell ref="A76:R76"/>
    <mergeCell ref="D83:D85"/>
    <mergeCell ref="E83:E85"/>
    <mergeCell ref="F83:F85"/>
    <mergeCell ref="G83:G85"/>
    <mergeCell ref="A113:R113"/>
  </mergeCells>
  <conditionalFormatting sqref="B10:B34 B43:B67 B86:B110 B119:B143 D43:H67 D86:G110 D10:G34 D119:H143">
    <cfRule type="expression" dxfId="58" priority="14">
      <formula>$B10=$V$2</formula>
    </cfRule>
    <cfRule type="containsErrors" dxfId="57" priority="15">
      <formula>ISERROR(B10)</formula>
    </cfRule>
  </conditionalFormatting>
  <hyperlinks>
    <hyperlink ref="B157:E158" location="Vacancies!A1" display="Social Worker Vacancies"/>
    <hyperlink ref="B159:E160" location="Turnover!A1" display="Social Worker Turnover"/>
    <hyperlink ref="B161:E162" location="Agency!A1" display="Agency Social Workers"/>
    <hyperlink ref="B163:E164" location="Absence!A1" display="Absence"/>
    <hyperlink ref="B165:E166" location="Age!A1" display="Age"/>
    <hyperlink ref="B167:E168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  <x14:sparkline>
              <xm:f>Agency!D64:F64</xm:f>
              <xm:sqref>G64</xm:sqref>
            </x14:sparkline>
            <x14:sparkline>
              <xm:f>Agency!D65:F65</xm:f>
              <xm:sqref>G65</xm:sqref>
            </x14:sparkline>
            <x14:sparkline>
              <xm:f>Agency!D66:F66</xm:f>
              <xm:sqref>G66</xm:sqref>
            </x14:sparkline>
            <x14:sparkline>
              <xm:f>Agency!D67:F67</xm:f>
              <xm:sqref>G67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  <x14:sparkline>
              <xm:f>Agency!D131:F131</xm:f>
              <xm:sqref>G131</xm:sqref>
            </x14:sparkline>
            <x14:sparkline>
              <xm:f>Agency!D132:F132</xm:f>
              <xm:sqref>G132</xm:sqref>
            </x14:sparkline>
            <x14:sparkline>
              <xm:f>Agency!D133:F133</xm:f>
              <xm:sqref>G133</xm:sqref>
            </x14:sparkline>
            <x14:sparkline>
              <xm:f>Agency!D134:F134</xm:f>
              <xm:sqref>G134</xm:sqref>
            </x14:sparkline>
            <x14:sparkline>
              <xm:f>Agency!D135:F135</xm:f>
              <xm:sqref>G135</xm:sqref>
            </x14:sparkline>
            <x14:sparkline>
              <xm:f>Agency!D136:F136</xm:f>
              <xm:sqref>G136</xm:sqref>
            </x14:sparkline>
            <x14:sparkline>
              <xm:f>Agency!D137:F137</xm:f>
              <xm:sqref>G137</xm:sqref>
            </x14:sparkline>
            <x14:sparkline>
              <xm:f>Agency!D138:F138</xm:f>
              <xm:sqref>G138</xm:sqref>
            </x14:sparkline>
            <x14:sparkline>
              <xm:f>Agency!D139:F139</xm:f>
              <xm:sqref>G139</xm:sqref>
            </x14:sparkline>
            <x14:sparkline>
              <xm:f>Agency!D140:F140</xm:f>
              <xm:sqref>G140</xm:sqref>
            </x14:sparkline>
            <x14:sparkline>
              <xm:f>Agency!D141:F141</xm:f>
              <xm:sqref>G141</xm:sqref>
            </x14:sparkline>
            <x14:sparkline>
              <xm:f>Agency!D142:F142</xm:f>
              <xm:sqref>G142</xm:sqref>
            </x14:sparkline>
            <x14:sparkline>
              <xm:f>Agency!D143:F143</xm:f>
              <xm:sqref>G143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39"/>
  </sheetPr>
  <dimension ref="A1:AA166"/>
  <sheetViews>
    <sheetView showRowColHeaders="0" zoomScaleNormal="100" workbookViewId="0">
      <selection activeCell="J8" sqref="J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9" width="10.28515625" style="62" customWidth="1"/>
    <col min="10" max="10" width="10.140625" style="62" customWidth="1"/>
    <col min="11" max="14" width="10.28515625" style="62" customWidth="1"/>
    <col min="15" max="15" width="2.5703125" style="62" customWidth="1"/>
    <col min="16" max="16" width="6.42578125" style="64" customWidth="1"/>
    <col min="17" max="17" width="4.85546875" style="64" hidden="1" customWidth="1"/>
    <col min="18" max="18" width="19.5703125" style="65" hidden="1" customWidth="1"/>
    <col min="19" max="19" width="19.42578125" style="65" hidden="1" customWidth="1"/>
    <col min="20" max="20" width="30" style="65" hidden="1" customWidth="1"/>
    <col min="21" max="22" width="16.7109375" style="65" hidden="1" customWidth="1"/>
    <col min="23" max="24" width="8.5703125" style="65" hidden="1" customWidth="1"/>
    <col min="25" max="25" width="3.5703125" style="65" customWidth="1"/>
    <col min="26" max="26" width="17" style="65" customWidth="1"/>
    <col min="27" max="27" width="5.7109375" style="65" customWidth="1"/>
    <col min="28" max="16384" width="9.140625" style="62"/>
  </cols>
  <sheetData>
    <row r="1" spans="1:27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91"/>
      <c r="Q1" s="103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8.75" customHeight="1" x14ac:dyDescent="0.2">
      <c r="A2" s="79"/>
      <c r="B2" s="87" t="s">
        <v>86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8"/>
      <c r="P2" s="92"/>
      <c r="Q2" s="105"/>
      <c r="R2" s="107" t="e">
        <f>VLOOKUP(S2,$R$83:$S$104,2,FALSE)</f>
        <v>#N/A</v>
      </c>
      <c r="S2" s="107" t="str">
        <f>Home!$B$7</f>
        <v>(None)</v>
      </c>
      <c r="T2" s="48" t="str">
        <f>"Selected LA- "&amp;S2</f>
        <v>Selected LA- (None)</v>
      </c>
    </row>
    <row r="3" spans="1:27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85"/>
      <c r="K3" s="85"/>
      <c r="L3" s="85"/>
      <c r="M3" s="85"/>
      <c r="N3" s="85"/>
      <c r="O3" s="86"/>
      <c r="P3" s="92"/>
      <c r="Q3" s="105"/>
    </row>
    <row r="4" spans="1:27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92"/>
      <c r="Q4" s="105"/>
      <c r="S4" s="155">
        <v>0</v>
      </c>
      <c r="T4" s="65">
        <v>21.5</v>
      </c>
    </row>
    <row r="5" spans="1:27" s="63" customFormat="1" ht="15" customHeight="1" x14ac:dyDescent="0.2">
      <c r="A5" s="80"/>
      <c r="B5" s="144" t="s">
        <v>123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1"/>
      <c r="P5" s="93"/>
      <c r="Q5" s="108"/>
      <c r="R5" s="154" t="s">
        <v>42</v>
      </c>
      <c r="S5" s="156">
        <f>I31</f>
        <v>290</v>
      </c>
      <c r="T5" s="157">
        <f>S5</f>
        <v>290</v>
      </c>
      <c r="U5" s="109"/>
      <c r="V5" s="109"/>
      <c r="W5" s="109"/>
      <c r="X5" s="109"/>
      <c r="Y5" s="109"/>
      <c r="Z5" s="109"/>
      <c r="AA5" s="109"/>
    </row>
    <row r="6" spans="1:27" ht="15" customHeight="1" x14ac:dyDescent="0.2">
      <c r="A6" s="79"/>
      <c r="B6" s="17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8"/>
      <c r="P6" s="92"/>
      <c r="Q6" s="105"/>
      <c r="R6" s="154" t="s">
        <v>49</v>
      </c>
      <c r="S6" s="179">
        <f>I32</f>
        <v>240</v>
      </c>
      <c r="T6" s="157">
        <f>S6</f>
        <v>240</v>
      </c>
    </row>
    <row r="7" spans="1:27" ht="12.75" x14ac:dyDescent="0.2">
      <c r="A7" s="137"/>
      <c r="B7" s="60"/>
      <c r="C7" s="60"/>
      <c r="D7" s="317" t="s">
        <v>63</v>
      </c>
      <c r="E7" s="327" t="s">
        <v>80</v>
      </c>
      <c r="F7" s="328"/>
      <c r="G7" s="328"/>
      <c r="H7" s="328"/>
      <c r="I7" s="329"/>
      <c r="J7" s="327" t="s">
        <v>81</v>
      </c>
      <c r="K7" s="328"/>
      <c r="L7" s="328"/>
      <c r="M7" s="328"/>
      <c r="N7" s="329"/>
      <c r="O7" s="78"/>
      <c r="P7" s="92"/>
      <c r="Q7" s="105"/>
      <c r="R7" s="154"/>
      <c r="S7" s="179"/>
      <c r="T7" s="157"/>
    </row>
    <row r="8" spans="1:27" s="68" customFormat="1" ht="36" customHeight="1" x14ac:dyDescent="0.2">
      <c r="A8" s="82"/>
      <c r="B8" s="217"/>
      <c r="C8" s="67"/>
      <c r="D8" s="318"/>
      <c r="E8" s="216" t="s">
        <v>79</v>
      </c>
      <c r="F8" s="169" t="s">
        <v>78</v>
      </c>
      <c r="G8" s="169" t="s">
        <v>84</v>
      </c>
      <c r="H8" s="169" t="s">
        <v>83</v>
      </c>
      <c r="I8" s="139" t="s">
        <v>82</v>
      </c>
      <c r="J8" s="216" t="s">
        <v>79</v>
      </c>
      <c r="K8" s="169" t="s">
        <v>78</v>
      </c>
      <c r="L8" s="169" t="s">
        <v>77</v>
      </c>
      <c r="M8" s="169" t="s">
        <v>76</v>
      </c>
      <c r="N8" s="139" t="s">
        <v>82</v>
      </c>
      <c r="O8" s="83"/>
      <c r="P8" s="94"/>
      <c r="Q8" s="111"/>
      <c r="R8" s="154" t="s">
        <v>43</v>
      </c>
      <c r="S8" s="178">
        <f>I33</f>
        <v>1740</v>
      </c>
      <c r="T8" s="178">
        <f>S8</f>
        <v>1740</v>
      </c>
      <c r="U8" s="114"/>
      <c r="V8" s="114"/>
      <c r="W8" s="114"/>
      <c r="X8" s="114"/>
      <c r="Y8" s="114"/>
      <c r="Z8" s="114"/>
      <c r="AA8" s="114"/>
    </row>
    <row r="9" spans="1:27" s="68" customFormat="1" ht="13.5" customHeight="1" x14ac:dyDescent="0.2">
      <c r="A9" s="82"/>
      <c r="B9" s="69" t="s">
        <v>0</v>
      </c>
      <c r="C9" s="67"/>
      <c r="D9" s="204">
        <v>68</v>
      </c>
      <c r="E9" s="209">
        <v>15</v>
      </c>
      <c r="F9" s="181">
        <v>20</v>
      </c>
      <c r="G9" s="181">
        <v>16</v>
      </c>
      <c r="H9" s="181">
        <v>13</v>
      </c>
      <c r="I9" s="151">
        <v>4</v>
      </c>
      <c r="J9" s="331">
        <f>E9/$D9</f>
        <v>0.22058823529411764</v>
      </c>
      <c r="K9" s="332">
        <f>F9/$D9</f>
        <v>0.29411764705882354</v>
      </c>
      <c r="L9" s="332">
        <f t="shared" ref="L9:N9" si="0">G9/$D9</f>
        <v>0.23529411764705882</v>
      </c>
      <c r="M9" s="332">
        <f t="shared" si="0"/>
        <v>0.19117647058823528</v>
      </c>
      <c r="N9" s="333">
        <f t="shared" si="0"/>
        <v>5.8823529411764705E-2</v>
      </c>
      <c r="O9" s="83"/>
      <c r="P9" s="94"/>
      <c r="Q9" s="111"/>
      <c r="R9" s="61" t="str">
        <f t="shared" ref="R9:R32" si="1">B9</f>
        <v>Bracknell Forest</v>
      </c>
      <c r="S9" s="115" t="b">
        <f>IF(R9=$S$76,I9)</f>
        <v>0</v>
      </c>
      <c r="U9" s="114"/>
      <c r="V9" s="114"/>
      <c r="W9" s="114"/>
      <c r="X9" s="114"/>
      <c r="Y9" s="114"/>
      <c r="Z9" s="114"/>
      <c r="AA9" s="114"/>
    </row>
    <row r="10" spans="1:27" s="68" customFormat="1" ht="13.5" customHeight="1" x14ac:dyDescent="0.2">
      <c r="A10" s="82"/>
      <c r="B10" s="69" t="s">
        <v>22</v>
      </c>
      <c r="C10" s="67"/>
      <c r="D10" s="204">
        <v>236</v>
      </c>
      <c r="E10" s="209">
        <v>34</v>
      </c>
      <c r="F10" s="181">
        <v>68</v>
      </c>
      <c r="G10" s="181">
        <v>75</v>
      </c>
      <c r="H10" s="181">
        <v>48</v>
      </c>
      <c r="I10" s="120">
        <v>11</v>
      </c>
      <c r="J10" s="331">
        <f t="shared" ref="J10:J33" si="2">E10/$D10</f>
        <v>0.1440677966101695</v>
      </c>
      <c r="K10" s="332">
        <f t="shared" ref="K10:K33" si="3">F10/$D10</f>
        <v>0.28813559322033899</v>
      </c>
      <c r="L10" s="332">
        <f t="shared" ref="L10:L33" si="4">G10/$D10</f>
        <v>0.31779661016949151</v>
      </c>
      <c r="M10" s="332">
        <f t="shared" ref="M10:M33" si="5">H10/$D10</f>
        <v>0.20338983050847459</v>
      </c>
      <c r="N10" s="333">
        <f t="shared" ref="N10:N33" si="6">I10/$D10</f>
        <v>4.6610169491525424E-2</v>
      </c>
      <c r="O10" s="83"/>
      <c r="P10" s="94"/>
      <c r="Q10" s="111"/>
      <c r="R10" s="61" t="str">
        <f t="shared" si="1"/>
        <v>Brighton &amp; Hove</v>
      </c>
      <c r="S10" s="115" t="b">
        <f>IF(R10=$S$76,I10)</f>
        <v>0</v>
      </c>
      <c r="U10" s="114"/>
      <c r="V10" s="114"/>
      <c r="W10" s="114"/>
      <c r="X10" s="114"/>
      <c r="Y10" s="114"/>
      <c r="Z10" s="114"/>
      <c r="AA10" s="114"/>
    </row>
    <row r="11" spans="1:27" s="68" customFormat="1" ht="13.5" customHeight="1" x14ac:dyDescent="0.2">
      <c r="A11" s="82"/>
      <c r="B11" s="69" t="s">
        <v>8</v>
      </c>
      <c r="C11" s="67"/>
      <c r="D11" s="204">
        <v>222</v>
      </c>
      <c r="E11" s="209">
        <v>23</v>
      </c>
      <c r="F11" s="181">
        <v>74</v>
      </c>
      <c r="G11" s="181">
        <v>57</v>
      </c>
      <c r="H11" s="181">
        <v>54</v>
      </c>
      <c r="I11" s="120">
        <v>14</v>
      </c>
      <c r="J11" s="331">
        <f t="shared" si="2"/>
        <v>0.1036036036036036</v>
      </c>
      <c r="K11" s="332">
        <f t="shared" si="3"/>
        <v>0.33333333333333331</v>
      </c>
      <c r="L11" s="332">
        <f t="shared" si="4"/>
        <v>0.25675675675675674</v>
      </c>
      <c r="M11" s="332">
        <f t="shared" si="5"/>
        <v>0.24324324324324326</v>
      </c>
      <c r="N11" s="333">
        <f t="shared" si="6"/>
        <v>6.3063063063063057E-2</v>
      </c>
      <c r="O11" s="83"/>
      <c r="P11" s="94"/>
      <c r="Q11" s="111"/>
      <c r="R11" s="61" t="str">
        <f t="shared" si="1"/>
        <v>Buckinghamshire</v>
      </c>
      <c r="S11" s="115" t="b">
        <f>IF(R11=$S$76,I11)</f>
        <v>0</v>
      </c>
      <c r="U11" s="114"/>
      <c r="V11" s="114"/>
      <c r="W11" s="114"/>
      <c r="X11" s="114"/>
      <c r="Y11" s="114"/>
      <c r="Z11" s="114"/>
      <c r="AA11" s="114"/>
    </row>
    <row r="12" spans="1:27" s="68" customFormat="1" ht="13.5" customHeight="1" x14ac:dyDescent="0.2">
      <c r="A12" s="82"/>
      <c r="B12" s="69" t="s">
        <v>4</v>
      </c>
      <c r="C12" s="67"/>
      <c r="D12" s="204">
        <v>310</v>
      </c>
      <c r="E12" s="209">
        <v>41</v>
      </c>
      <c r="F12" s="181">
        <v>93</v>
      </c>
      <c r="G12" s="181">
        <v>76</v>
      </c>
      <c r="H12" s="181">
        <v>81</v>
      </c>
      <c r="I12" s="120">
        <v>19</v>
      </c>
      <c r="J12" s="331">
        <f t="shared" si="2"/>
        <v>0.13225806451612904</v>
      </c>
      <c r="K12" s="332">
        <f t="shared" si="3"/>
        <v>0.3</v>
      </c>
      <c r="L12" s="332">
        <f t="shared" si="4"/>
        <v>0.24516129032258063</v>
      </c>
      <c r="M12" s="332">
        <f t="shared" si="5"/>
        <v>0.26129032258064516</v>
      </c>
      <c r="N12" s="333">
        <f t="shared" si="6"/>
        <v>6.1290322580645158E-2</v>
      </c>
      <c r="O12" s="83"/>
      <c r="P12" s="94"/>
      <c r="Q12" s="111"/>
      <c r="R12" s="61" t="str">
        <f t="shared" si="1"/>
        <v>East Sussex</v>
      </c>
      <c r="S12" s="115" t="b">
        <f>IF(R12=$S$76,I12)</f>
        <v>0</v>
      </c>
      <c r="U12" s="114"/>
      <c r="V12" s="114"/>
      <c r="W12" s="114"/>
      <c r="X12" s="114"/>
      <c r="Y12" s="114"/>
      <c r="Z12" s="114"/>
      <c r="AA12" s="114"/>
    </row>
    <row r="13" spans="1:27" s="68" customFormat="1" ht="13.5" customHeight="1" x14ac:dyDescent="0.2">
      <c r="A13" s="82"/>
      <c r="B13" s="69" t="s">
        <v>6</v>
      </c>
      <c r="C13" s="67"/>
      <c r="D13" s="204">
        <v>449</v>
      </c>
      <c r="E13" s="209">
        <v>75</v>
      </c>
      <c r="F13" s="181">
        <v>134</v>
      </c>
      <c r="G13" s="181">
        <v>112</v>
      </c>
      <c r="H13" s="181">
        <v>100</v>
      </c>
      <c r="I13" s="120">
        <v>28</v>
      </c>
      <c r="J13" s="331">
        <f t="shared" si="2"/>
        <v>0.16703786191536749</v>
      </c>
      <c r="K13" s="332">
        <f t="shared" si="3"/>
        <v>0.2984409799554566</v>
      </c>
      <c r="L13" s="332">
        <f t="shared" si="4"/>
        <v>0.24944320712694878</v>
      </c>
      <c r="M13" s="332">
        <f t="shared" si="5"/>
        <v>0.22271714922048999</v>
      </c>
      <c r="N13" s="333">
        <f t="shared" si="6"/>
        <v>6.2360801781737196E-2</v>
      </c>
      <c r="O13" s="83"/>
      <c r="P13" s="94"/>
      <c r="Q13" s="111"/>
      <c r="R13" s="61" t="str">
        <f t="shared" si="1"/>
        <v>Hampshire</v>
      </c>
      <c r="S13" s="115" t="b">
        <f>IF(R13=$S$76,I13)</f>
        <v>0</v>
      </c>
      <c r="U13" s="114"/>
      <c r="V13" s="114"/>
      <c r="W13" s="114"/>
      <c r="X13" s="114"/>
      <c r="Y13" s="114"/>
      <c r="Z13" s="114"/>
      <c r="AA13" s="114"/>
    </row>
    <row r="14" spans="1:27" s="68" customFormat="1" ht="13.5" customHeight="1" x14ac:dyDescent="0.2">
      <c r="A14" s="82"/>
      <c r="B14" s="69" t="s">
        <v>1</v>
      </c>
      <c r="C14" s="67"/>
      <c r="D14" s="204">
        <v>78</v>
      </c>
      <c r="E14" s="209">
        <v>8</v>
      </c>
      <c r="F14" s="181">
        <v>22</v>
      </c>
      <c r="G14" s="181">
        <v>21</v>
      </c>
      <c r="H14" s="181">
        <v>22</v>
      </c>
      <c r="I14" s="120">
        <v>5</v>
      </c>
      <c r="J14" s="331">
        <f t="shared" si="2"/>
        <v>0.10256410256410256</v>
      </c>
      <c r="K14" s="332">
        <f t="shared" si="3"/>
        <v>0.28205128205128205</v>
      </c>
      <c r="L14" s="332">
        <f t="shared" si="4"/>
        <v>0.26923076923076922</v>
      </c>
      <c r="M14" s="332">
        <f t="shared" si="5"/>
        <v>0.28205128205128205</v>
      </c>
      <c r="N14" s="333">
        <f t="shared" si="6"/>
        <v>6.4102564102564097E-2</v>
      </c>
      <c r="O14" s="83"/>
      <c r="P14" s="94"/>
      <c r="Q14" s="111"/>
      <c r="R14" s="61" t="str">
        <f t="shared" si="1"/>
        <v>Isle of Wight</v>
      </c>
      <c r="S14" s="115" t="b">
        <f>IF(R14=$S$76,I14)</f>
        <v>0</v>
      </c>
      <c r="U14" s="114"/>
      <c r="V14" s="114"/>
      <c r="W14" s="114"/>
      <c r="X14" s="114"/>
      <c r="Y14" s="114"/>
      <c r="Z14" s="114"/>
      <c r="AA14" s="114"/>
    </row>
    <row r="15" spans="1:27" s="68" customFormat="1" ht="13.5" customHeight="1" x14ac:dyDescent="0.2">
      <c r="A15" s="82"/>
      <c r="B15" s="69" t="s">
        <v>9</v>
      </c>
      <c r="C15" s="67"/>
      <c r="D15" s="204">
        <v>629</v>
      </c>
      <c r="E15" s="209">
        <v>113</v>
      </c>
      <c r="F15" s="181">
        <v>192</v>
      </c>
      <c r="G15" s="181">
        <v>146</v>
      </c>
      <c r="H15" s="181">
        <v>136</v>
      </c>
      <c r="I15" s="120">
        <v>42</v>
      </c>
      <c r="J15" s="331">
        <f t="shared" si="2"/>
        <v>0.17965023847376788</v>
      </c>
      <c r="K15" s="332">
        <f t="shared" si="3"/>
        <v>0.30524642289348169</v>
      </c>
      <c r="L15" s="332">
        <f t="shared" si="4"/>
        <v>0.23211446740858505</v>
      </c>
      <c r="M15" s="332">
        <f t="shared" si="5"/>
        <v>0.21621621621621623</v>
      </c>
      <c r="N15" s="333">
        <f t="shared" si="6"/>
        <v>6.6772655007949128E-2</v>
      </c>
      <c r="O15" s="83"/>
      <c r="P15" s="94"/>
      <c r="Q15" s="111"/>
      <c r="R15" s="61" t="str">
        <f t="shared" si="1"/>
        <v>Kent</v>
      </c>
      <c r="S15" s="115" t="b">
        <f>IF(R15=$S$76,I15)</f>
        <v>0</v>
      </c>
      <c r="U15" s="114"/>
      <c r="V15" s="114"/>
      <c r="W15" s="114"/>
      <c r="X15" s="114"/>
      <c r="Y15" s="114"/>
      <c r="Z15" s="114"/>
      <c r="AA15" s="114"/>
    </row>
    <row r="16" spans="1:27" s="68" customFormat="1" ht="13.5" customHeight="1" x14ac:dyDescent="0.2">
      <c r="A16" s="82"/>
      <c r="B16" s="69" t="s">
        <v>2</v>
      </c>
      <c r="C16" s="67"/>
      <c r="D16" s="204">
        <v>138</v>
      </c>
      <c r="E16" s="209">
        <v>31</v>
      </c>
      <c r="F16" s="181">
        <v>44</v>
      </c>
      <c r="G16" s="181">
        <v>30</v>
      </c>
      <c r="H16" s="181">
        <v>24</v>
      </c>
      <c r="I16" s="120">
        <v>9</v>
      </c>
      <c r="J16" s="331">
        <f t="shared" si="2"/>
        <v>0.22463768115942029</v>
      </c>
      <c r="K16" s="332">
        <f t="shared" si="3"/>
        <v>0.3188405797101449</v>
      </c>
      <c r="L16" s="332">
        <f t="shared" si="4"/>
        <v>0.21739130434782608</v>
      </c>
      <c r="M16" s="332">
        <f t="shared" si="5"/>
        <v>0.17391304347826086</v>
      </c>
      <c r="N16" s="333">
        <f t="shared" si="6"/>
        <v>6.5217391304347824E-2</v>
      </c>
      <c r="O16" s="83"/>
      <c r="P16" s="94"/>
      <c r="Q16" s="111"/>
      <c r="R16" s="61" t="str">
        <f t="shared" si="1"/>
        <v>Medway</v>
      </c>
      <c r="S16" s="115" t="b">
        <f>IF(R16=$S$76,I16)</f>
        <v>0</v>
      </c>
      <c r="U16" s="114"/>
      <c r="V16" s="114"/>
      <c r="W16" s="114"/>
      <c r="X16" s="114"/>
      <c r="Y16" s="114"/>
      <c r="Z16" s="114"/>
      <c r="AA16" s="114"/>
    </row>
    <row r="17" spans="1:27" s="68" customFormat="1" ht="13.5" customHeight="1" x14ac:dyDescent="0.2">
      <c r="A17" s="82"/>
      <c r="B17" s="69" t="s">
        <v>10</v>
      </c>
      <c r="C17" s="67"/>
      <c r="D17" s="204">
        <v>142</v>
      </c>
      <c r="E17" s="209">
        <v>19</v>
      </c>
      <c r="F17" s="181">
        <v>37</v>
      </c>
      <c r="G17" s="181">
        <v>45</v>
      </c>
      <c r="H17" s="181">
        <v>33</v>
      </c>
      <c r="I17" s="120">
        <v>8</v>
      </c>
      <c r="J17" s="331">
        <f t="shared" si="2"/>
        <v>0.13380281690140844</v>
      </c>
      <c r="K17" s="332">
        <f t="shared" si="3"/>
        <v>0.26056338028169013</v>
      </c>
      <c r="L17" s="332">
        <f t="shared" si="4"/>
        <v>0.31690140845070425</v>
      </c>
      <c r="M17" s="332">
        <f t="shared" si="5"/>
        <v>0.23239436619718309</v>
      </c>
      <c r="N17" s="333">
        <f t="shared" si="6"/>
        <v>5.6338028169014086E-2</v>
      </c>
      <c r="O17" s="83"/>
      <c r="P17" s="94"/>
      <c r="Q17" s="111"/>
      <c r="R17" s="61" t="str">
        <f t="shared" si="1"/>
        <v>Milton Keynes</v>
      </c>
      <c r="S17" s="115" t="b">
        <f>IF(R17=$S$76,I17)</f>
        <v>0</v>
      </c>
      <c r="U17" s="114"/>
      <c r="V17" s="114"/>
      <c r="W17" s="114"/>
      <c r="X17" s="114"/>
      <c r="Y17" s="114"/>
      <c r="Z17" s="114"/>
      <c r="AA17" s="114"/>
    </row>
    <row r="18" spans="1:27" s="68" customFormat="1" ht="13.5" customHeight="1" x14ac:dyDescent="0.2">
      <c r="A18" s="82"/>
      <c r="B18" s="69" t="s">
        <v>11</v>
      </c>
      <c r="C18" s="67"/>
      <c r="D18" s="204">
        <v>362</v>
      </c>
      <c r="E18" s="209">
        <v>56</v>
      </c>
      <c r="F18" s="181">
        <v>97</v>
      </c>
      <c r="G18" s="181">
        <v>85</v>
      </c>
      <c r="H18" s="181">
        <v>94</v>
      </c>
      <c r="I18" s="120">
        <v>30</v>
      </c>
      <c r="J18" s="331">
        <f t="shared" si="2"/>
        <v>0.15469613259668508</v>
      </c>
      <c r="K18" s="332">
        <f t="shared" si="3"/>
        <v>0.26795580110497236</v>
      </c>
      <c r="L18" s="332">
        <f t="shared" si="4"/>
        <v>0.23480662983425415</v>
      </c>
      <c r="M18" s="332">
        <f t="shared" si="5"/>
        <v>0.25966850828729282</v>
      </c>
      <c r="N18" s="333">
        <f t="shared" si="6"/>
        <v>8.2872928176795577E-2</v>
      </c>
      <c r="O18" s="83"/>
      <c r="P18" s="94"/>
      <c r="Q18" s="111"/>
      <c r="R18" s="61" t="str">
        <f t="shared" si="1"/>
        <v>Oxfordshire</v>
      </c>
      <c r="S18" s="115" t="b">
        <f>IF(R18=$S$76,I18)</f>
        <v>0</v>
      </c>
      <c r="U18" s="114"/>
      <c r="V18" s="114"/>
      <c r="W18" s="114"/>
      <c r="X18" s="114"/>
      <c r="Y18" s="114"/>
      <c r="Z18" s="114"/>
      <c r="AA18" s="114"/>
    </row>
    <row r="19" spans="1:27" s="68" customFormat="1" ht="13.5" customHeight="1" x14ac:dyDescent="0.2">
      <c r="A19" s="82"/>
      <c r="B19" s="69" t="s">
        <v>12</v>
      </c>
      <c r="C19" s="67"/>
      <c r="D19" s="204">
        <v>183</v>
      </c>
      <c r="E19" s="209">
        <v>44</v>
      </c>
      <c r="F19" s="181">
        <v>51</v>
      </c>
      <c r="G19" s="181">
        <v>35</v>
      </c>
      <c r="H19" s="181">
        <v>46</v>
      </c>
      <c r="I19" s="120">
        <v>7</v>
      </c>
      <c r="J19" s="331">
        <f t="shared" si="2"/>
        <v>0.24043715846994534</v>
      </c>
      <c r="K19" s="332">
        <f t="shared" si="3"/>
        <v>0.27868852459016391</v>
      </c>
      <c r="L19" s="332">
        <f t="shared" si="4"/>
        <v>0.19125683060109289</v>
      </c>
      <c r="M19" s="332">
        <f t="shared" si="5"/>
        <v>0.25136612021857924</v>
      </c>
      <c r="N19" s="333">
        <f t="shared" si="6"/>
        <v>3.825136612021858E-2</v>
      </c>
      <c r="O19" s="83"/>
      <c r="P19" s="94"/>
      <c r="Q19" s="111"/>
      <c r="R19" s="61" t="str">
        <f t="shared" si="1"/>
        <v>Portsmouth</v>
      </c>
      <c r="S19" s="115" t="b">
        <f>IF(R19=$S$76,I19)</f>
        <v>0</v>
      </c>
      <c r="U19" s="114"/>
      <c r="V19" s="114"/>
      <c r="W19" s="114"/>
      <c r="X19" s="114"/>
      <c r="Y19" s="114"/>
      <c r="Z19" s="114"/>
      <c r="AA19" s="114"/>
    </row>
    <row r="20" spans="1:27" s="68" customFormat="1" ht="13.5" customHeight="1" x14ac:dyDescent="0.2">
      <c r="A20" s="82"/>
      <c r="B20" s="69" t="s">
        <v>3</v>
      </c>
      <c r="C20" s="67"/>
      <c r="D20" s="204">
        <v>107</v>
      </c>
      <c r="E20" s="337" t="s">
        <v>67</v>
      </c>
      <c r="F20" s="181">
        <v>24</v>
      </c>
      <c r="G20" s="181">
        <v>33</v>
      </c>
      <c r="H20" s="181">
        <v>34</v>
      </c>
      <c r="I20" s="338" t="s">
        <v>67</v>
      </c>
      <c r="J20" s="336" t="s">
        <v>67</v>
      </c>
      <c r="K20" s="332">
        <f t="shared" si="3"/>
        <v>0.22429906542056074</v>
      </c>
      <c r="L20" s="332">
        <f t="shared" si="4"/>
        <v>0.30841121495327101</v>
      </c>
      <c r="M20" s="332">
        <f t="shared" si="5"/>
        <v>0.31775700934579437</v>
      </c>
      <c r="N20" s="335" t="s">
        <v>67</v>
      </c>
      <c r="O20" s="83"/>
      <c r="P20" s="94"/>
      <c r="Q20" s="111"/>
      <c r="R20" s="61" t="str">
        <f t="shared" si="1"/>
        <v>Reading</v>
      </c>
      <c r="S20" s="115" t="b">
        <f>IF(R20=$S$76,I20)</f>
        <v>0</v>
      </c>
      <c r="U20" s="114"/>
      <c r="V20" s="114"/>
      <c r="W20" s="114"/>
      <c r="X20" s="114"/>
      <c r="Y20" s="114"/>
      <c r="Z20" s="114"/>
      <c r="AA20" s="114"/>
    </row>
    <row r="21" spans="1:27" s="68" customFormat="1" ht="13.5" customHeight="1" x14ac:dyDescent="0.2">
      <c r="A21" s="82"/>
      <c r="B21" s="69" t="s">
        <v>13</v>
      </c>
      <c r="C21" s="67"/>
      <c r="D21" s="204">
        <v>76</v>
      </c>
      <c r="E21" s="209">
        <v>9</v>
      </c>
      <c r="F21" s="181">
        <v>20</v>
      </c>
      <c r="G21" s="181">
        <v>19</v>
      </c>
      <c r="H21" s="181">
        <v>22</v>
      </c>
      <c r="I21" s="120">
        <v>6</v>
      </c>
      <c r="J21" s="331">
        <f t="shared" si="2"/>
        <v>0.11842105263157894</v>
      </c>
      <c r="K21" s="332">
        <f t="shared" si="3"/>
        <v>0.26315789473684209</v>
      </c>
      <c r="L21" s="332">
        <f t="shared" si="4"/>
        <v>0.25</v>
      </c>
      <c r="M21" s="332">
        <f t="shared" si="5"/>
        <v>0.28947368421052633</v>
      </c>
      <c r="N21" s="333">
        <f t="shared" si="6"/>
        <v>7.8947368421052627E-2</v>
      </c>
      <c r="O21" s="83"/>
      <c r="P21" s="94"/>
      <c r="Q21" s="111"/>
      <c r="R21" s="61" t="str">
        <f t="shared" si="1"/>
        <v>Slough</v>
      </c>
      <c r="S21" s="115" t="b">
        <f>IF(R21=$S$76,I21)</f>
        <v>0</v>
      </c>
      <c r="U21" s="114"/>
      <c r="V21" s="114"/>
      <c r="W21" s="114"/>
      <c r="X21" s="114"/>
      <c r="Y21" s="114"/>
      <c r="Z21" s="114"/>
      <c r="AA21" s="114"/>
    </row>
    <row r="22" spans="1:27" s="68" customFormat="1" ht="13.5" customHeight="1" x14ac:dyDescent="0.2">
      <c r="A22" s="82"/>
      <c r="B22" s="69" t="s">
        <v>28</v>
      </c>
      <c r="C22" s="67"/>
      <c r="D22" s="204">
        <v>235</v>
      </c>
      <c r="E22" s="209">
        <v>32</v>
      </c>
      <c r="F22" s="181">
        <v>61</v>
      </c>
      <c r="G22" s="181">
        <v>64</v>
      </c>
      <c r="H22" s="181">
        <v>61</v>
      </c>
      <c r="I22" s="120">
        <v>17</v>
      </c>
      <c r="J22" s="331">
        <f t="shared" si="2"/>
        <v>0.13617021276595745</v>
      </c>
      <c r="K22" s="332">
        <f t="shared" si="3"/>
        <v>0.25957446808510637</v>
      </c>
      <c r="L22" s="332">
        <f t="shared" si="4"/>
        <v>0.2723404255319149</v>
      </c>
      <c r="M22" s="332">
        <f t="shared" si="5"/>
        <v>0.25957446808510637</v>
      </c>
      <c r="N22" s="333">
        <f t="shared" si="6"/>
        <v>7.2340425531914887E-2</v>
      </c>
      <c r="O22" s="83"/>
      <c r="P22" s="94"/>
      <c r="Q22" s="111"/>
      <c r="R22" s="61" t="str">
        <f t="shared" si="1"/>
        <v>Somerset</v>
      </c>
      <c r="S22" s="115" t="b">
        <f>IF(R22=$S$76,I22)</f>
        <v>0</v>
      </c>
      <c r="U22" s="114"/>
      <c r="V22" s="114"/>
      <c r="W22" s="114"/>
      <c r="X22" s="114"/>
      <c r="Y22" s="114"/>
      <c r="Z22" s="114"/>
      <c r="AA22" s="114"/>
    </row>
    <row r="23" spans="1:27" s="68" customFormat="1" ht="13.5" customHeight="1" x14ac:dyDescent="0.2">
      <c r="A23" s="82"/>
      <c r="B23" s="69" t="s">
        <v>14</v>
      </c>
      <c r="C23" s="67"/>
      <c r="D23" s="204">
        <v>177</v>
      </c>
      <c r="E23" s="209">
        <v>28</v>
      </c>
      <c r="F23" s="181">
        <v>49</v>
      </c>
      <c r="G23" s="181">
        <v>53</v>
      </c>
      <c r="H23" s="181">
        <v>40</v>
      </c>
      <c r="I23" s="120">
        <v>7</v>
      </c>
      <c r="J23" s="331">
        <f t="shared" si="2"/>
        <v>0.15819209039548024</v>
      </c>
      <c r="K23" s="332">
        <f t="shared" si="3"/>
        <v>0.2768361581920904</v>
      </c>
      <c r="L23" s="332">
        <f t="shared" si="4"/>
        <v>0.29943502824858759</v>
      </c>
      <c r="M23" s="332">
        <f t="shared" si="5"/>
        <v>0.22598870056497175</v>
      </c>
      <c r="N23" s="333">
        <f t="shared" si="6"/>
        <v>3.954802259887006E-2</v>
      </c>
      <c r="O23" s="83"/>
      <c r="P23" s="94"/>
      <c r="Q23" s="111"/>
      <c r="R23" s="61" t="str">
        <f t="shared" si="1"/>
        <v>Southampton</v>
      </c>
      <c r="S23" s="115" t="b">
        <f>IF(R23=$S$76,I23)</f>
        <v>0</v>
      </c>
      <c r="U23" s="114"/>
      <c r="V23" s="114"/>
      <c r="W23" s="114"/>
      <c r="X23" s="114"/>
      <c r="Y23" s="114"/>
      <c r="Z23" s="114"/>
      <c r="AA23" s="114"/>
    </row>
    <row r="24" spans="1:27" s="68" customFormat="1" ht="13.5" customHeight="1" x14ac:dyDescent="0.2">
      <c r="A24" s="82"/>
      <c r="B24" s="69" t="s">
        <v>7</v>
      </c>
      <c r="C24" s="67"/>
      <c r="D24" s="204">
        <v>534</v>
      </c>
      <c r="E24" s="209">
        <v>59</v>
      </c>
      <c r="F24" s="181">
        <v>166</v>
      </c>
      <c r="G24" s="181">
        <v>120</v>
      </c>
      <c r="H24" s="181">
        <v>135</v>
      </c>
      <c r="I24" s="120">
        <v>54</v>
      </c>
      <c r="J24" s="331">
        <f t="shared" si="2"/>
        <v>0.1104868913857678</v>
      </c>
      <c r="K24" s="332">
        <f t="shared" si="3"/>
        <v>0.31086142322097376</v>
      </c>
      <c r="L24" s="332">
        <f t="shared" si="4"/>
        <v>0.2247191011235955</v>
      </c>
      <c r="M24" s="332">
        <f t="shared" si="5"/>
        <v>0.25280898876404495</v>
      </c>
      <c r="N24" s="333">
        <f t="shared" si="6"/>
        <v>0.10112359550561797</v>
      </c>
      <c r="O24" s="83"/>
      <c r="P24" s="94"/>
      <c r="Q24" s="111"/>
      <c r="R24" s="61" t="str">
        <f t="shared" si="1"/>
        <v>Surrey</v>
      </c>
      <c r="S24" s="115" t="b">
        <f>IF(R24=$S$76,I24)</f>
        <v>0</v>
      </c>
      <c r="U24" s="114"/>
      <c r="V24" s="114"/>
      <c r="W24" s="114"/>
      <c r="X24" s="114"/>
      <c r="Y24" s="114"/>
      <c r="Z24" s="114"/>
      <c r="AA24" s="114"/>
    </row>
    <row r="25" spans="1:27" s="68" customFormat="1" ht="13.5" customHeight="1" x14ac:dyDescent="0.2">
      <c r="A25" s="175"/>
      <c r="B25" s="69" t="s">
        <v>48</v>
      </c>
      <c r="C25" s="67"/>
      <c r="D25" s="204">
        <v>117</v>
      </c>
      <c r="E25" s="209">
        <v>13</v>
      </c>
      <c r="F25" s="181">
        <v>30</v>
      </c>
      <c r="G25" s="181">
        <v>25</v>
      </c>
      <c r="H25" s="181">
        <v>32</v>
      </c>
      <c r="I25" s="120">
        <v>17</v>
      </c>
      <c r="J25" s="331">
        <f t="shared" si="2"/>
        <v>0.1111111111111111</v>
      </c>
      <c r="K25" s="332">
        <f t="shared" si="3"/>
        <v>0.25641025641025639</v>
      </c>
      <c r="L25" s="332">
        <f t="shared" si="4"/>
        <v>0.21367521367521367</v>
      </c>
      <c r="M25" s="332">
        <f t="shared" si="5"/>
        <v>0.27350427350427353</v>
      </c>
      <c r="N25" s="333">
        <f t="shared" si="6"/>
        <v>0.14529914529914531</v>
      </c>
      <c r="O25" s="83"/>
      <c r="P25" s="94"/>
      <c r="Q25" s="111"/>
      <c r="R25" s="61" t="str">
        <f t="shared" si="1"/>
        <v>Swindon</v>
      </c>
      <c r="S25" s="115" t="b">
        <f>IF(R25=$S$76,I25)</f>
        <v>0</v>
      </c>
      <c r="U25" s="114"/>
      <c r="V25" s="114"/>
      <c r="W25" s="114"/>
      <c r="X25" s="114"/>
      <c r="Y25" s="114"/>
      <c r="Z25" s="114"/>
      <c r="AA25" s="114"/>
    </row>
    <row r="26" spans="1:27" s="68" customFormat="1" ht="13.5" customHeight="1" x14ac:dyDescent="0.2">
      <c r="A26" s="175"/>
      <c r="B26" s="69" t="s">
        <v>108</v>
      </c>
      <c r="C26" s="67"/>
      <c r="D26" s="204">
        <v>98</v>
      </c>
      <c r="E26" s="209">
        <v>7</v>
      </c>
      <c r="F26" s="181">
        <v>36</v>
      </c>
      <c r="G26" s="181">
        <v>30</v>
      </c>
      <c r="H26" s="181">
        <v>22</v>
      </c>
      <c r="I26" s="120">
        <v>3</v>
      </c>
      <c r="J26" s="331">
        <f t="shared" si="2"/>
        <v>7.1428571428571425E-2</v>
      </c>
      <c r="K26" s="332">
        <f t="shared" si="3"/>
        <v>0.36734693877551022</v>
      </c>
      <c r="L26" s="332">
        <f t="shared" si="4"/>
        <v>0.30612244897959184</v>
      </c>
      <c r="M26" s="332">
        <f t="shared" si="5"/>
        <v>0.22448979591836735</v>
      </c>
      <c r="N26" s="333">
        <f t="shared" si="6"/>
        <v>3.0612244897959183E-2</v>
      </c>
      <c r="O26" s="83"/>
      <c r="P26" s="94"/>
      <c r="Q26" s="111"/>
      <c r="R26" s="61" t="str">
        <f t="shared" si="1"/>
        <v>Torbay</v>
      </c>
      <c r="S26" s="115" t="b">
        <f>IF(R26=$S$76,I26)</f>
        <v>0</v>
      </c>
      <c r="U26" s="114"/>
      <c r="V26" s="114"/>
      <c r="W26" s="114"/>
      <c r="X26" s="114"/>
      <c r="Y26" s="114"/>
      <c r="Z26" s="114"/>
      <c r="AA26" s="114"/>
    </row>
    <row r="27" spans="1:27" s="68" customFormat="1" ht="13.5" customHeight="1" x14ac:dyDescent="0.2">
      <c r="A27" s="82"/>
      <c r="B27" s="69" t="s">
        <v>15</v>
      </c>
      <c r="C27" s="67"/>
      <c r="D27" s="204">
        <v>82</v>
      </c>
      <c r="E27" s="209">
        <v>12</v>
      </c>
      <c r="F27" s="181">
        <v>21</v>
      </c>
      <c r="G27" s="181">
        <v>20</v>
      </c>
      <c r="H27" s="181">
        <v>24</v>
      </c>
      <c r="I27" s="120">
        <v>5</v>
      </c>
      <c r="J27" s="331">
        <f t="shared" si="2"/>
        <v>0.14634146341463414</v>
      </c>
      <c r="K27" s="332">
        <f t="shared" si="3"/>
        <v>0.25609756097560976</v>
      </c>
      <c r="L27" s="332">
        <f t="shared" si="4"/>
        <v>0.24390243902439024</v>
      </c>
      <c r="M27" s="332">
        <f t="shared" si="5"/>
        <v>0.29268292682926828</v>
      </c>
      <c r="N27" s="333">
        <f t="shared" si="6"/>
        <v>6.097560975609756E-2</v>
      </c>
      <c r="O27" s="83"/>
      <c r="P27" s="94"/>
      <c r="Q27" s="111"/>
      <c r="R27" s="61" t="str">
        <f t="shared" si="1"/>
        <v>West Berkshire</v>
      </c>
      <c r="S27" s="115" t="b">
        <f>IF(R27=$S$76,I27)</f>
        <v>0</v>
      </c>
      <c r="U27" s="114"/>
      <c r="V27" s="114"/>
      <c r="W27" s="114"/>
      <c r="X27" s="114"/>
      <c r="Y27" s="114"/>
      <c r="Z27" s="114"/>
      <c r="AA27" s="114"/>
    </row>
    <row r="28" spans="1:27" s="68" customFormat="1" ht="13.5" customHeight="1" x14ac:dyDescent="0.2">
      <c r="A28" s="82"/>
      <c r="B28" s="69" t="s">
        <v>5</v>
      </c>
      <c r="C28" s="67"/>
      <c r="D28" s="204">
        <v>485</v>
      </c>
      <c r="E28" s="209">
        <v>84</v>
      </c>
      <c r="F28" s="181">
        <v>118</v>
      </c>
      <c r="G28" s="181">
        <v>130</v>
      </c>
      <c r="H28" s="181">
        <v>116</v>
      </c>
      <c r="I28" s="120">
        <v>37</v>
      </c>
      <c r="J28" s="331">
        <f t="shared" si="2"/>
        <v>0.17319587628865979</v>
      </c>
      <c r="K28" s="332">
        <f t="shared" si="3"/>
        <v>0.24329896907216494</v>
      </c>
      <c r="L28" s="332">
        <f t="shared" si="4"/>
        <v>0.26804123711340205</v>
      </c>
      <c r="M28" s="332">
        <f t="shared" si="5"/>
        <v>0.23917525773195877</v>
      </c>
      <c r="N28" s="333">
        <f t="shared" si="6"/>
        <v>7.628865979381444E-2</v>
      </c>
      <c r="O28" s="83"/>
      <c r="P28" s="94"/>
      <c r="Q28" s="111"/>
      <c r="R28" s="61" t="str">
        <f t="shared" si="1"/>
        <v>West Sussex</v>
      </c>
      <c r="S28" s="115" t="b">
        <f>IF(R28=$S$76,I28)</f>
        <v>0</v>
      </c>
      <c r="U28" s="114"/>
      <c r="V28" s="114"/>
      <c r="W28" s="114"/>
      <c r="X28" s="114"/>
      <c r="Y28" s="114"/>
      <c r="Z28" s="114"/>
      <c r="AA28" s="114"/>
    </row>
    <row r="29" spans="1:27" s="68" customFormat="1" ht="13.5" customHeight="1" x14ac:dyDescent="0.2">
      <c r="A29" s="82"/>
      <c r="B29" s="69" t="s">
        <v>21</v>
      </c>
      <c r="C29" s="67"/>
      <c r="D29" s="205">
        <v>49</v>
      </c>
      <c r="E29" s="210">
        <v>4</v>
      </c>
      <c r="F29" s="182">
        <v>24</v>
      </c>
      <c r="G29" s="182">
        <v>6</v>
      </c>
      <c r="H29" s="182">
        <v>12</v>
      </c>
      <c r="I29" s="120">
        <v>3</v>
      </c>
      <c r="J29" s="331">
        <f t="shared" si="2"/>
        <v>8.1632653061224483E-2</v>
      </c>
      <c r="K29" s="332">
        <f t="shared" si="3"/>
        <v>0.48979591836734693</v>
      </c>
      <c r="L29" s="332">
        <f t="shared" si="4"/>
        <v>0.12244897959183673</v>
      </c>
      <c r="M29" s="332">
        <f t="shared" si="5"/>
        <v>0.24489795918367346</v>
      </c>
      <c r="N29" s="333">
        <f t="shared" si="6"/>
        <v>6.1224489795918366E-2</v>
      </c>
      <c r="O29" s="83"/>
      <c r="P29" s="94"/>
      <c r="Q29" s="111"/>
      <c r="R29" s="61" t="str">
        <f t="shared" si="1"/>
        <v>Windsor &amp; Maidenhead</v>
      </c>
      <c r="S29" s="115" t="b">
        <f>IF(R29=$S$76,I29)</f>
        <v>0</v>
      </c>
      <c r="U29" s="114"/>
      <c r="V29" s="114"/>
      <c r="W29" s="114"/>
      <c r="X29" s="114"/>
      <c r="Y29" s="114"/>
      <c r="Z29" s="114"/>
      <c r="AA29" s="114"/>
    </row>
    <row r="30" spans="1:27" s="68" customFormat="1" ht="13.5" customHeight="1" x14ac:dyDescent="0.2">
      <c r="A30" s="82"/>
      <c r="B30" s="69" t="s">
        <v>16</v>
      </c>
      <c r="C30" s="67"/>
      <c r="D30" s="205">
        <v>61</v>
      </c>
      <c r="E30" s="210">
        <v>8</v>
      </c>
      <c r="F30" s="182">
        <v>13</v>
      </c>
      <c r="G30" s="182">
        <v>15</v>
      </c>
      <c r="H30" s="182">
        <v>22</v>
      </c>
      <c r="I30" s="120">
        <v>3</v>
      </c>
      <c r="J30" s="331">
        <f t="shared" si="2"/>
        <v>0.13114754098360656</v>
      </c>
      <c r="K30" s="332">
        <f t="shared" si="3"/>
        <v>0.21311475409836064</v>
      </c>
      <c r="L30" s="332">
        <f t="shared" si="4"/>
        <v>0.24590163934426229</v>
      </c>
      <c r="M30" s="332">
        <f t="shared" si="5"/>
        <v>0.36065573770491804</v>
      </c>
      <c r="N30" s="333">
        <f t="shared" si="6"/>
        <v>4.9180327868852458E-2</v>
      </c>
      <c r="O30" s="83"/>
      <c r="P30" s="94"/>
      <c r="Q30" s="111"/>
      <c r="R30" s="61" t="str">
        <f t="shared" si="1"/>
        <v>Wokingham</v>
      </c>
      <c r="S30" s="115" t="b">
        <f>IF(R30=$S$76,I30)</f>
        <v>0</v>
      </c>
      <c r="U30" s="114"/>
      <c r="V30" s="114"/>
      <c r="W30" s="114"/>
      <c r="X30" s="114"/>
      <c r="Y30" s="114"/>
      <c r="Z30" s="114"/>
      <c r="AA30" s="114"/>
    </row>
    <row r="31" spans="1:27" s="68" customFormat="1" ht="13.5" customHeight="1" x14ac:dyDescent="0.2">
      <c r="A31" s="82"/>
      <c r="B31" s="88" t="s">
        <v>23</v>
      </c>
      <c r="C31" s="67"/>
      <c r="D31" s="206">
        <v>4390</v>
      </c>
      <c r="E31" s="211">
        <v>680</v>
      </c>
      <c r="F31" s="183">
        <v>1270</v>
      </c>
      <c r="G31" s="183">
        <v>1090</v>
      </c>
      <c r="H31" s="183">
        <v>1060</v>
      </c>
      <c r="I31" s="152">
        <v>290</v>
      </c>
      <c r="J31" s="331">
        <f t="shared" si="2"/>
        <v>0.15489749430523919</v>
      </c>
      <c r="K31" s="332">
        <f t="shared" si="3"/>
        <v>0.28929384965831434</v>
      </c>
      <c r="L31" s="332">
        <f t="shared" si="4"/>
        <v>0.24829157175398633</v>
      </c>
      <c r="M31" s="332">
        <f t="shared" si="5"/>
        <v>0.24145785876993167</v>
      </c>
      <c r="N31" s="333">
        <f t="shared" si="6"/>
        <v>6.6059225512528477E-2</v>
      </c>
      <c r="O31" s="83"/>
      <c r="P31" s="94"/>
      <c r="Q31" s="111"/>
      <c r="R31" s="61" t="str">
        <f t="shared" si="1"/>
        <v>South East</v>
      </c>
      <c r="S31" s="115" t="b">
        <f>IF(R31=$S$76,I31)</f>
        <v>0</v>
      </c>
      <c r="U31" s="114"/>
      <c r="V31" s="114"/>
      <c r="W31" s="114"/>
      <c r="X31" s="114"/>
      <c r="Y31" s="114"/>
      <c r="Z31" s="114"/>
      <c r="AA31" s="114"/>
    </row>
    <row r="32" spans="1:27" s="68" customFormat="1" ht="13.5" customHeight="1" x14ac:dyDescent="0.2">
      <c r="A32" s="175"/>
      <c r="B32" s="186" t="s">
        <v>50</v>
      </c>
      <c r="C32" s="67"/>
      <c r="D32" s="207">
        <v>2780</v>
      </c>
      <c r="E32" s="212">
        <v>380</v>
      </c>
      <c r="F32" s="187">
        <v>770</v>
      </c>
      <c r="G32" s="187">
        <v>680</v>
      </c>
      <c r="H32" s="187">
        <v>710</v>
      </c>
      <c r="I32" s="189">
        <v>240</v>
      </c>
      <c r="J32" s="331">
        <f t="shared" si="2"/>
        <v>0.1366906474820144</v>
      </c>
      <c r="K32" s="332">
        <f t="shared" si="3"/>
        <v>0.27697841726618705</v>
      </c>
      <c r="L32" s="332">
        <f t="shared" si="4"/>
        <v>0.2446043165467626</v>
      </c>
      <c r="M32" s="332">
        <f t="shared" si="5"/>
        <v>0.25539568345323743</v>
      </c>
      <c r="N32" s="333">
        <f t="shared" si="6"/>
        <v>8.6330935251798566E-2</v>
      </c>
      <c r="O32" s="83"/>
      <c r="P32" s="94"/>
      <c r="Q32" s="111"/>
      <c r="R32" s="176" t="str">
        <f t="shared" si="1"/>
        <v>South West</v>
      </c>
      <c r="S32" s="115" t="b">
        <f>IF(R32=$S$76,I32)</f>
        <v>0</v>
      </c>
      <c r="U32" s="114"/>
      <c r="V32" s="114"/>
      <c r="W32" s="114"/>
      <c r="X32" s="114"/>
      <c r="Y32" s="114"/>
      <c r="Z32" s="114"/>
      <c r="AA32" s="114"/>
    </row>
    <row r="33" spans="1:27" s="65" customFormat="1" ht="13.5" customHeight="1" x14ac:dyDescent="0.2">
      <c r="A33" s="79"/>
      <c r="B33" s="147" t="s">
        <v>40</v>
      </c>
      <c r="C33" s="58"/>
      <c r="D33" s="208">
        <v>29930</v>
      </c>
      <c r="E33" s="213">
        <v>4550</v>
      </c>
      <c r="F33" s="148">
        <v>8940</v>
      </c>
      <c r="G33" s="148">
        <v>7520</v>
      </c>
      <c r="H33" s="148">
        <v>7170</v>
      </c>
      <c r="I33" s="153">
        <v>1740</v>
      </c>
      <c r="J33" s="331">
        <f t="shared" si="2"/>
        <v>0.15202138322753089</v>
      </c>
      <c r="K33" s="332">
        <f t="shared" si="3"/>
        <v>0.29869695957233544</v>
      </c>
      <c r="L33" s="332">
        <f t="shared" si="4"/>
        <v>0.25125292348813899</v>
      </c>
      <c r="M33" s="332">
        <f t="shared" si="5"/>
        <v>0.23955897093217507</v>
      </c>
      <c r="N33" s="333">
        <f t="shared" si="6"/>
        <v>5.8135649849649182E-2</v>
      </c>
      <c r="O33" s="78"/>
      <c r="P33" s="92"/>
      <c r="Q33" s="105"/>
      <c r="U33" s="114"/>
      <c r="V33" s="114"/>
      <c r="W33" s="114"/>
      <c r="X33" s="114"/>
      <c r="Y33" s="114"/>
      <c r="Z33" s="114"/>
      <c r="AA33" s="114"/>
    </row>
    <row r="34" spans="1:27" s="65" customFormat="1" ht="12" customHeight="1" x14ac:dyDescent="0.2">
      <c r="A34" s="79"/>
      <c r="B34" s="326"/>
      <c r="C34" s="326"/>
      <c r="D34" s="326"/>
      <c r="E34" s="326"/>
      <c r="F34" s="326"/>
      <c r="G34" s="326"/>
      <c r="H34" s="326"/>
      <c r="I34" s="326"/>
      <c r="J34" s="102"/>
      <c r="K34" s="102"/>
      <c r="L34" s="102"/>
      <c r="M34" s="102"/>
      <c r="N34" s="102"/>
      <c r="O34" s="78"/>
      <c r="P34" s="92"/>
      <c r="Q34" s="105"/>
      <c r="U34" s="114"/>
      <c r="V34" s="114"/>
      <c r="W34" s="114"/>
      <c r="X34" s="114"/>
      <c r="Y34" s="114"/>
      <c r="Z34" s="114"/>
      <c r="AA34" s="114"/>
    </row>
    <row r="35" spans="1:27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3"/>
      <c r="J35" s="43"/>
      <c r="K35" s="45"/>
      <c r="L35" s="45"/>
      <c r="M35" s="45"/>
      <c r="N35" s="45"/>
      <c r="O35" s="78"/>
      <c r="P35" s="92"/>
      <c r="Q35" s="105"/>
      <c r="U35" s="114"/>
      <c r="V35" s="114"/>
      <c r="W35" s="114"/>
      <c r="X35" s="114"/>
      <c r="Y35" s="114"/>
      <c r="Z35" s="114"/>
      <c r="AA35" s="114"/>
    </row>
    <row r="36" spans="1:27" s="65" customFormat="1" ht="15" customHeight="1" x14ac:dyDescent="0.2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1"/>
      <c r="P36" s="92"/>
      <c r="Q36" s="105"/>
      <c r="U36" s="114"/>
      <c r="V36" s="114"/>
      <c r="W36" s="114"/>
      <c r="X36" s="114"/>
      <c r="Y36" s="114"/>
      <c r="Z36" s="114"/>
      <c r="AA36" s="114"/>
    </row>
    <row r="37" spans="1:27" s="65" customFormat="1" ht="11.25" customHeight="1" x14ac:dyDescent="0.2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4"/>
      <c r="P37" s="92"/>
      <c r="Q37" s="105"/>
      <c r="S37" s="110"/>
      <c r="U37" s="114"/>
      <c r="V37" s="114"/>
      <c r="W37" s="114"/>
      <c r="X37" s="114"/>
      <c r="Y37" s="114"/>
      <c r="Z37" s="114"/>
      <c r="AA37" s="114"/>
    </row>
    <row r="38" spans="1:27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6"/>
      <c r="P38" s="92"/>
      <c r="Q38" s="158"/>
      <c r="R38" s="112"/>
      <c r="S38" s="112"/>
      <c r="T38" s="112"/>
      <c r="U38" s="114"/>
      <c r="V38" s="114"/>
      <c r="W38" s="114"/>
      <c r="X38" s="114"/>
      <c r="Y38" s="114"/>
      <c r="Z38" s="114"/>
      <c r="AA38" s="114"/>
    </row>
    <row r="39" spans="1:27" s="65" customFormat="1" ht="15" customHeight="1" x14ac:dyDescent="0.25">
      <c r="A39" s="77"/>
      <c r="B39" s="144" t="s">
        <v>123</v>
      </c>
      <c r="C39" s="60"/>
      <c r="D39" s="60"/>
      <c r="E39" s="60"/>
      <c r="F39" s="60"/>
      <c r="G39" s="60"/>
      <c r="H39" s="60"/>
      <c r="I39" s="60"/>
      <c r="J39" s="38"/>
      <c r="K39" s="38"/>
      <c r="L39" s="38"/>
      <c r="M39" s="38"/>
      <c r="N39" s="38"/>
      <c r="O39" s="78"/>
      <c r="P39" s="92"/>
      <c r="Q39" s="105"/>
      <c r="R39" s="112"/>
      <c r="S39" s="112"/>
      <c r="T39" s="112"/>
      <c r="U39" s="114"/>
      <c r="V39" s="114"/>
    </row>
    <row r="40" spans="1:27" s="65" customFormat="1" ht="18" customHeight="1" x14ac:dyDescent="0.2">
      <c r="A40" s="79"/>
      <c r="B40" s="172"/>
      <c r="C40" s="60"/>
      <c r="D40" s="60"/>
      <c r="E40" s="60"/>
      <c r="F40" s="60"/>
      <c r="G40" s="60"/>
      <c r="H40" s="60"/>
      <c r="I40" s="60"/>
      <c r="J40" s="38"/>
      <c r="K40" s="38"/>
      <c r="L40" s="38"/>
      <c r="M40" s="38"/>
      <c r="N40" s="38"/>
      <c r="O40" s="78"/>
      <c r="P40" s="92"/>
      <c r="Q40" s="105"/>
      <c r="R40" s="112"/>
      <c r="S40" s="112"/>
      <c r="T40" s="112"/>
      <c r="U40" s="114"/>
      <c r="V40" s="114"/>
    </row>
    <row r="41" spans="1:27" s="65" customFormat="1" ht="21" customHeight="1" x14ac:dyDescent="0.2">
      <c r="A41" s="79"/>
      <c r="B41" s="67"/>
      <c r="C41" s="67"/>
      <c r="D41" s="325" t="s">
        <v>79</v>
      </c>
      <c r="E41" s="325"/>
      <c r="F41" s="325" t="s">
        <v>78</v>
      </c>
      <c r="G41" s="325"/>
      <c r="H41" s="325" t="s">
        <v>84</v>
      </c>
      <c r="I41" s="325"/>
      <c r="J41" s="325" t="s">
        <v>83</v>
      </c>
      <c r="K41" s="325"/>
      <c r="L41" s="325" t="s">
        <v>82</v>
      </c>
      <c r="M41" s="325"/>
      <c r="N41" s="38"/>
      <c r="O41" s="78"/>
      <c r="P41" s="92"/>
      <c r="Q41" s="105"/>
      <c r="R41" s="112"/>
      <c r="S41" s="112"/>
      <c r="T41" s="112"/>
      <c r="U41" s="114"/>
      <c r="V41" s="114"/>
    </row>
    <row r="42" spans="1:27" s="63" customFormat="1" ht="13.5" customHeight="1" x14ac:dyDescent="0.2">
      <c r="A42" s="80"/>
      <c r="B42" s="69" t="s">
        <v>0</v>
      </c>
      <c r="C42" s="67"/>
      <c r="D42" s="218"/>
      <c r="E42" s="219"/>
      <c r="F42" s="218"/>
      <c r="G42" s="219"/>
      <c r="H42" s="218"/>
      <c r="I42" s="219"/>
      <c r="J42" s="218"/>
      <c r="K42" s="219"/>
      <c r="L42" s="218"/>
      <c r="M42" s="219"/>
      <c r="N42" s="38"/>
      <c r="O42" s="81"/>
      <c r="P42" s="93"/>
      <c r="Q42" s="108"/>
      <c r="R42" s="49" t="str">
        <f t="shared" ref="R42:R64" si="7">B42</f>
        <v>Bracknell Forest</v>
      </c>
      <c r="S42" s="50" t="b">
        <f>IF($R42=$S$76,J9)</f>
        <v>0</v>
      </c>
      <c r="T42" s="50" t="b">
        <f>IF($R42=$S$76,K9)</f>
        <v>0</v>
      </c>
      <c r="U42" s="50" t="b">
        <f>IF($R42=$S$76,L9)</f>
        <v>0</v>
      </c>
      <c r="V42" s="50" t="b">
        <f>IF($R42=$S$76,M9)</f>
        <v>0</v>
      </c>
      <c r="W42" s="50" t="b">
        <f>IF($R42=$S$76,N9)</f>
        <v>0</v>
      </c>
      <c r="X42" s="65"/>
      <c r="Y42" s="65"/>
      <c r="Z42" s="65"/>
      <c r="AA42" s="65"/>
    </row>
    <row r="43" spans="1:27" ht="13.5" customHeight="1" x14ac:dyDescent="0.2">
      <c r="A43" s="79"/>
      <c r="B43" s="69" t="s">
        <v>22</v>
      </c>
      <c r="C43" s="67"/>
      <c r="D43" s="218"/>
      <c r="E43" s="219"/>
      <c r="F43" s="218"/>
      <c r="G43" s="219"/>
      <c r="H43" s="218"/>
      <c r="I43" s="219"/>
      <c r="J43" s="218"/>
      <c r="K43" s="219"/>
      <c r="L43" s="218"/>
      <c r="M43" s="219"/>
      <c r="N43" s="41"/>
      <c r="O43" s="78"/>
      <c r="P43" s="92"/>
      <c r="Q43" s="105"/>
      <c r="R43" s="49" t="str">
        <f t="shared" si="7"/>
        <v>Brighton &amp; Hove</v>
      </c>
      <c r="S43" s="50" t="b">
        <f>IF($R43=$S$76,J10)</f>
        <v>0</v>
      </c>
      <c r="T43" s="50" t="b">
        <f>IF($R43=$S$76,K10)</f>
        <v>0</v>
      </c>
      <c r="U43" s="50" t="b">
        <f>IF($R43=$S$76,L10)</f>
        <v>0</v>
      </c>
      <c r="V43" s="50" t="b">
        <f>IF($R43=$S$76,M10)</f>
        <v>0</v>
      </c>
      <c r="W43" s="50" t="b">
        <f>IF($R43=$S$76,N10)</f>
        <v>0</v>
      </c>
    </row>
    <row r="44" spans="1:27" ht="13.5" customHeight="1" x14ac:dyDescent="0.2">
      <c r="A44" s="79"/>
      <c r="B44" s="69" t="s">
        <v>8</v>
      </c>
      <c r="C44" s="67"/>
      <c r="D44" s="218"/>
      <c r="E44" s="219"/>
      <c r="F44" s="218"/>
      <c r="G44" s="219"/>
      <c r="H44" s="218"/>
      <c r="I44" s="219"/>
      <c r="J44" s="218"/>
      <c r="K44" s="219"/>
      <c r="L44" s="218"/>
      <c r="M44" s="219"/>
      <c r="N44" s="41"/>
      <c r="O44" s="78"/>
      <c r="P44" s="92"/>
      <c r="Q44" s="105"/>
      <c r="R44" s="49" t="str">
        <f t="shared" si="7"/>
        <v>Buckinghamshire</v>
      </c>
      <c r="S44" s="50" t="b">
        <f>IF($R44=$S$76,J11)</f>
        <v>0</v>
      </c>
      <c r="T44" s="50" t="b">
        <f>IF($R44=$S$76,K11)</f>
        <v>0</v>
      </c>
      <c r="U44" s="50" t="b">
        <f>IF($R44=$S$76,L11)</f>
        <v>0</v>
      </c>
      <c r="V44" s="50" t="b">
        <f>IF($R44=$S$76,M11)</f>
        <v>0</v>
      </c>
      <c r="W44" s="50" t="b">
        <f>IF($R44=$S$76,N11)</f>
        <v>0</v>
      </c>
    </row>
    <row r="45" spans="1:27" ht="13.5" customHeight="1" x14ac:dyDescent="0.2">
      <c r="A45" s="79"/>
      <c r="B45" s="69" t="s">
        <v>4</v>
      </c>
      <c r="C45" s="67"/>
      <c r="D45" s="218"/>
      <c r="E45" s="219"/>
      <c r="F45" s="218"/>
      <c r="G45" s="219"/>
      <c r="H45" s="218"/>
      <c r="I45" s="219"/>
      <c r="J45" s="218"/>
      <c r="K45" s="219"/>
      <c r="L45" s="218"/>
      <c r="M45" s="219"/>
      <c r="N45" s="41"/>
      <c r="O45" s="78"/>
      <c r="P45" s="92"/>
      <c r="Q45" s="105"/>
      <c r="R45" s="49" t="str">
        <f t="shared" si="7"/>
        <v>East Sussex</v>
      </c>
      <c r="S45" s="50" t="b">
        <f>IF($R45=$S$76,J12)</f>
        <v>0</v>
      </c>
      <c r="T45" s="50" t="b">
        <f>IF($R45=$S$76,K12)</f>
        <v>0</v>
      </c>
      <c r="U45" s="50" t="b">
        <f>IF($R45=$S$76,L12)</f>
        <v>0</v>
      </c>
      <c r="V45" s="50" t="b">
        <f>IF($R45=$S$76,M12)</f>
        <v>0</v>
      </c>
      <c r="W45" s="50" t="b">
        <f>IF($R45=$S$76,N12)</f>
        <v>0</v>
      </c>
    </row>
    <row r="46" spans="1:27" ht="13.5" customHeight="1" x14ac:dyDescent="0.2">
      <c r="A46" s="79"/>
      <c r="B46" s="69" t="s">
        <v>6</v>
      </c>
      <c r="C46" s="67"/>
      <c r="D46" s="218"/>
      <c r="E46" s="219"/>
      <c r="F46" s="218"/>
      <c r="G46" s="219"/>
      <c r="H46" s="218"/>
      <c r="I46" s="219"/>
      <c r="J46" s="218"/>
      <c r="K46" s="219"/>
      <c r="L46" s="218"/>
      <c r="M46" s="219"/>
      <c r="N46" s="41"/>
      <c r="O46" s="78"/>
      <c r="P46" s="92"/>
      <c r="Q46" s="105"/>
      <c r="R46" s="49" t="str">
        <f t="shared" si="7"/>
        <v>Hampshire</v>
      </c>
      <c r="S46" s="50" t="b">
        <f>IF($R46=$S$76,J13)</f>
        <v>0</v>
      </c>
      <c r="T46" s="50" t="b">
        <f>IF($R46=$S$76,K13)</f>
        <v>0</v>
      </c>
      <c r="U46" s="50" t="b">
        <f>IF($R46=$S$76,L13)</f>
        <v>0</v>
      </c>
      <c r="V46" s="50" t="b">
        <f>IF($R46=$S$76,M13)</f>
        <v>0</v>
      </c>
      <c r="W46" s="50" t="b">
        <f>IF($R46=$S$76,N13)</f>
        <v>0</v>
      </c>
    </row>
    <row r="47" spans="1:27" ht="13.5" customHeight="1" x14ac:dyDescent="0.2">
      <c r="A47" s="79"/>
      <c r="B47" s="69" t="s">
        <v>1</v>
      </c>
      <c r="C47" s="67"/>
      <c r="D47" s="218"/>
      <c r="E47" s="219"/>
      <c r="F47" s="218"/>
      <c r="G47" s="219"/>
      <c r="H47" s="218"/>
      <c r="I47" s="219"/>
      <c r="J47" s="218"/>
      <c r="K47" s="219"/>
      <c r="L47" s="218"/>
      <c r="M47" s="219"/>
      <c r="N47" s="41"/>
      <c r="O47" s="78"/>
      <c r="P47" s="92"/>
      <c r="Q47" s="105"/>
      <c r="R47" s="49" t="str">
        <f t="shared" si="7"/>
        <v>Isle of Wight</v>
      </c>
      <c r="S47" s="50" t="b">
        <f>IF($R47=$S$76,J14)</f>
        <v>0</v>
      </c>
      <c r="T47" s="50" t="b">
        <f>IF($R47=$S$76,K14)</f>
        <v>0</v>
      </c>
      <c r="U47" s="50" t="b">
        <f>IF($R47=$S$76,L14)</f>
        <v>0</v>
      </c>
      <c r="V47" s="50" t="b">
        <f>IF($R47=$S$76,M14)</f>
        <v>0</v>
      </c>
      <c r="W47" s="50" t="b">
        <f>IF($R47=$S$76,N14)</f>
        <v>0</v>
      </c>
    </row>
    <row r="48" spans="1:27" ht="13.5" customHeight="1" x14ac:dyDescent="0.2">
      <c r="A48" s="79"/>
      <c r="B48" s="69" t="s">
        <v>9</v>
      </c>
      <c r="C48" s="67"/>
      <c r="D48" s="218"/>
      <c r="E48" s="219"/>
      <c r="F48" s="218"/>
      <c r="G48" s="219"/>
      <c r="H48" s="218"/>
      <c r="I48" s="219"/>
      <c r="J48" s="218"/>
      <c r="K48" s="219"/>
      <c r="L48" s="218"/>
      <c r="M48" s="219"/>
      <c r="N48" s="41"/>
      <c r="O48" s="78"/>
      <c r="P48" s="92"/>
      <c r="Q48" s="105"/>
      <c r="R48" s="49" t="str">
        <f t="shared" si="7"/>
        <v>Kent</v>
      </c>
      <c r="S48" s="50" t="b">
        <f>IF($R48=$S$76,J15)</f>
        <v>0</v>
      </c>
      <c r="T48" s="50" t="b">
        <f>IF($R48=$S$76,K15)</f>
        <v>0</v>
      </c>
      <c r="U48" s="50" t="b">
        <f>IF($R48=$S$76,L15)</f>
        <v>0</v>
      </c>
      <c r="V48" s="50" t="b">
        <f>IF($R48=$S$76,M15)</f>
        <v>0</v>
      </c>
      <c r="W48" s="50" t="b">
        <f>IF($R48=$S$76,N15)</f>
        <v>0</v>
      </c>
    </row>
    <row r="49" spans="1:23" s="65" customFormat="1" ht="13.5" customHeight="1" x14ac:dyDescent="0.2">
      <c r="A49" s="79"/>
      <c r="B49" s="69" t="s">
        <v>2</v>
      </c>
      <c r="C49" s="67"/>
      <c r="D49" s="218"/>
      <c r="E49" s="219"/>
      <c r="F49" s="218"/>
      <c r="G49" s="219"/>
      <c r="H49" s="218"/>
      <c r="I49" s="219"/>
      <c r="J49" s="218"/>
      <c r="K49" s="219"/>
      <c r="L49" s="218"/>
      <c r="M49" s="219"/>
      <c r="N49" s="41"/>
      <c r="O49" s="78"/>
      <c r="P49" s="92"/>
      <c r="Q49" s="105"/>
      <c r="R49" s="49" t="str">
        <f t="shared" si="7"/>
        <v>Medway</v>
      </c>
      <c r="S49" s="50" t="b">
        <f>IF($R49=$S$76,J16)</f>
        <v>0</v>
      </c>
      <c r="T49" s="50" t="b">
        <f>IF($R49=$S$76,K16)</f>
        <v>0</v>
      </c>
      <c r="U49" s="50" t="b">
        <f>IF($R49=$S$76,L16)</f>
        <v>0</v>
      </c>
      <c r="V49" s="50" t="b">
        <f>IF($R49=$S$76,M16)</f>
        <v>0</v>
      </c>
      <c r="W49" s="50" t="b">
        <f>IF($R49=$S$76,N16)</f>
        <v>0</v>
      </c>
    </row>
    <row r="50" spans="1:23" s="65" customFormat="1" ht="13.5" customHeight="1" x14ac:dyDescent="0.2">
      <c r="A50" s="79"/>
      <c r="B50" s="69" t="s">
        <v>10</v>
      </c>
      <c r="C50" s="67"/>
      <c r="D50" s="218"/>
      <c r="E50" s="219"/>
      <c r="F50" s="218"/>
      <c r="G50" s="219"/>
      <c r="H50" s="218"/>
      <c r="I50" s="219"/>
      <c r="J50" s="218"/>
      <c r="K50" s="219"/>
      <c r="L50" s="218"/>
      <c r="M50" s="219"/>
      <c r="N50" s="41"/>
      <c r="O50" s="78"/>
      <c r="P50" s="92"/>
      <c r="Q50" s="105"/>
      <c r="R50" s="49" t="str">
        <f t="shared" si="7"/>
        <v>Milton Keynes</v>
      </c>
      <c r="S50" s="50" t="b">
        <f>IF($R50=$S$76,J17)</f>
        <v>0</v>
      </c>
      <c r="T50" s="50" t="b">
        <f>IF($R50=$S$76,K17)</f>
        <v>0</v>
      </c>
      <c r="U50" s="50" t="b">
        <f>IF($R50=$S$76,L17)</f>
        <v>0</v>
      </c>
      <c r="V50" s="50" t="b">
        <f>IF($R50=$S$76,M17)</f>
        <v>0</v>
      </c>
      <c r="W50" s="50" t="b">
        <f>IF($R50=$S$76,N17)</f>
        <v>0</v>
      </c>
    </row>
    <row r="51" spans="1:23" s="65" customFormat="1" ht="13.5" customHeight="1" x14ac:dyDescent="0.2">
      <c r="A51" s="79"/>
      <c r="B51" s="69" t="s">
        <v>11</v>
      </c>
      <c r="C51" s="67"/>
      <c r="D51" s="218"/>
      <c r="E51" s="219"/>
      <c r="F51" s="218"/>
      <c r="G51" s="219"/>
      <c r="H51" s="218"/>
      <c r="I51" s="219"/>
      <c r="J51" s="218"/>
      <c r="K51" s="219"/>
      <c r="L51" s="218"/>
      <c r="M51" s="219"/>
      <c r="N51" s="41"/>
      <c r="O51" s="78"/>
      <c r="P51" s="92"/>
      <c r="Q51" s="105"/>
      <c r="R51" s="49" t="str">
        <f t="shared" si="7"/>
        <v>Oxfordshire</v>
      </c>
      <c r="S51" s="50" t="b">
        <f>IF($R51=$S$76,J18)</f>
        <v>0</v>
      </c>
      <c r="T51" s="50" t="b">
        <f>IF($R51=$S$76,K18)</f>
        <v>0</v>
      </c>
      <c r="U51" s="50" t="b">
        <f>IF($R51=$S$76,L18)</f>
        <v>0</v>
      </c>
      <c r="V51" s="50" t="b">
        <f>IF($R51=$S$76,M18)</f>
        <v>0</v>
      </c>
      <c r="W51" s="50" t="b">
        <f>IF($R51=$S$76,N18)</f>
        <v>0</v>
      </c>
    </row>
    <row r="52" spans="1:23" s="65" customFormat="1" ht="13.5" customHeight="1" x14ac:dyDescent="0.2">
      <c r="A52" s="79"/>
      <c r="B52" s="69" t="s">
        <v>12</v>
      </c>
      <c r="C52" s="67"/>
      <c r="D52" s="218"/>
      <c r="E52" s="219"/>
      <c r="F52" s="218"/>
      <c r="G52" s="219"/>
      <c r="H52" s="218"/>
      <c r="I52" s="219"/>
      <c r="J52" s="218"/>
      <c r="K52" s="219"/>
      <c r="L52" s="218"/>
      <c r="M52" s="219"/>
      <c r="N52" s="41"/>
      <c r="O52" s="78"/>
      <c r="P52" s="92"/>
      <c r="Q52" s="105"/>
      <c r="R52" s="49" t="str">
        <f t="shared" si="7"/>
        <v>Portsmouth</v>
      </c>
      <c r="S52" s="50" t="b">
        <f>IF($R52=$S$76,J19)</f>
        <v>0</v>
      </c>
      <c r="T52" s="50" t="b">
        <f>IF($R52=$S$76,K19)</f>
        <v>0</v>
      </c>
      <c r="U52" s="50" t="b">
        <f>IF($R52=$S$76,L19)</f>
        <v>0</v>
      </c>
      <c r="V52" s="50" t="b">
        <f>IF($R52=$S$76,M19)</f>
        <v>0</v>
      </c>
      <c r="W52" s="50" t="b">
        <f>IF($R52=$S$76,N19)</f>
        <v>0</v>
      </c>
    </row>
    <row r="53" spans="1:23" s="65" customFormat="1" ht="13.5" customHeight="1" x14ac:dyDescent="0.2">
      <c r="A53" s="79"/>
      <c r="B53" s="69" t="s">
        <v>3</v>
      </c>
      <c r="C53" s="67"/>
      <c r="D53" s="218"/>
      <c r="E53" s="219"/>
      <c r="F53" s="218"/>
      <c r="G53" s="219"/>
      <c r="H53" s="218"/>
      <c r="I53" s="219"/>
      <c r="J53" s="218"/>
      <c r="K53" s="219"/>
      <c r="L53" s="218"/>
      <c r="M53" s="219"/>
      <c r="N53" s="41"/>
      <c r="O53" s="78"/>
      <c r="P53" s="92"/>
      <c r="Q53" s="105"/>
      <c r="R53" s="49" t="str">
        <f t="shared" si="7"/>
        <v>Reading</v>
      </c>
      <c r="S53" s="50" t="b">
        <f>IF($R53=$S$76,J20)</f>
        <v>0</v>
      </c>
      <c r="T53" s="50" t="b">
        <f>IF($R53=$S$76,K20)</f>
        <v>0</v>
      </c>
      <c r="U53" s="50" t="b">
        <f>IF($R53=$S$76,L20)</f>
        <v>0</v>
      </c>
      <c r="V53" s="50" t="b">
        <f>IF($R53=$S$76,M20)</f>
        <v>0</v>
      </c>
      <c r="W53" s="50" t="b">
        <f>IF($R53=$S$76,N20)</f>
        <v>0</v>
      </c>
    </row>
    <row r="54" spans="1:23" s="65" customFormat="1" ht="13.5" customHeight="1" x14ac:dyDescent="0.2">
      <c r="A54" s="79"/>
      <c r="B54" s="69" t="s">
        <v>13</v>
      </c>
      <c r="C54" s="67"/>
      <c r="D54" s="218"/>
      <c r="E54" s="219"/>
      <c r="F54" s="218"/>
      <c r="G54" s="219"/>
      <c r="H54" s="218"/>
      <c r="I54" s="219"/>
      <c r="J54" s="218"/>
      <c r="K54" s="219"/>
      <c r="L54" s="218"/>
      <c r="M54" s="219"/>
      <c r="N54" s="41"/>
      <c r="O54" s="78"/>
      <c r="P54" s="92"/>
      <c r="Q54" s="105"/>
      <c r="R54" s="49" t="str">
        <f t="shared" si="7"/>
        <v>Slough</v>
      </c>
      <c r="S54" s="50" t="b">
        <f>IF($R54=$S$76,J21)</f>
        <v>0</v>
      </c>
      <c r="T54" s="50" t="b">
        <f>IF($R54=$S$76,K21)</f>
        <v>0</v>
      </c>
      <c r="U54" s="50" t="b">
        <f>IF($R54=$S$76,L21)</f>
        <v>0</v>
      </c>
      <c r="V54" s="50" t="b">
        <f>IF($R54=$S$76,M21)</f>
        <v>0</v>
      </c>
      <c r="W54" s="50" t="b">
        <f>IF($R54=$S$76,N21)</f>
        <v>0</v>
      </c>
    </row>
    <row r="55" spans="1:23" s="65" customFormat="1" ht="13.5" customHeight="1" x14ac:dyDescent="0.2">
      <c r="A55" s="79"/>
      <c r="B55" s="69" t="s">
        <v>28</v>
      </c>
      <c r="C55" s="67"/>
      <c r="D55" s="218"/>
      <c r="E55" s="219"/>
      <c r="F55" s="218"/>
      <c r="G55" s="219"/>
      <c r="H55" s="218"/>
      <c r="I55" s="219"/>
      <c r="J55" s="218"/>
      <c r="K55" s="219"/>
      <c r="L55" s="218"/>
      <c r="M55" s="219"/>
      <c r="N55" s="41"/>
      <c r="O55" s="78"/>
      <c r="P55" s="92"/>
      <c r="Q55" s="105"/>
      <c r="R55" s="49" t="str">
        <f t="shared" si="7"/>
        <v>Somerset</v>
      </c>
      <c r="S55" s="50" t="b">
        <f>IF($R55=$S$76,J22)</f>
        <v>0</v>
      </c>
      <c r="T55" s="50" t="b">
        <f>IF($R55=$S$76,K22)</f>
        <v>0</v>
      </c>
      <c r="U55" s="50" t="b">
        <f>IF($R55=$S$76,L22)</f>
        <v>0</v>
      </c>
      <c r="V55" s="50" t="b">
        <f>IF($R55=$S$76,M22)</f>
        <v>0</v>
      </c>
      <c r="W55" s="50" t="b">
        <f>IF($R55=$S$76,N22)</f>
        <v>0</v>
      </c>
    </row>
    <row r="56" spans="1:23" s="65" customFormat="1" ht="13.5" customHeight="1" x14ac:dyDescent="0.2">
      <c r="A56" s="79"/>
      <c r="B56" s="69" t="s">
        <v>14</v>
      </c>
      <c r="C56" s="67"/>
      <c r="D56" s="218"/>
      <c r="E56" s="219"/>
      <c r="F56" s="218"/>
      <c r="G56" s="219"/>
      <c r="H56" s="218"/>
      <c r="I56" s="219"/>
      <c r="J56" s="218"/>
      <c r="K56" s="219"/>
      <c r="L56" s="218"/>
      <c r="M56" s="219"/>
      <c r="N56" s="41"/>
      <c r="O56" s="78"/>
      <c r="P56" s="92"/>
      <c r="Q56" s="105"/>
      <c r="R56" s="49" t="str">
        <f t="shared" si="7"/>
        <v>Southampton</v>
      </c>
      <c r="S56" s="50" t="b">
        <f>IF($R56=$S$76,J23)</f>
        <v>0</v>
      </c>
      <c r="T56" s="50" t="b">
        <f>IF($R56=$S$76,K23)</f>
        <v>0</v>
      </c>
      <c r="U56" s="50" t="b">
        <f>IF($R56=$S$76,L23)</f>
        <v>0</v>
      </c>
      <c r="V56" s="50" t="b">
        <f>IF($R56=$S$76,M23)</f>
        <v>0</v>
      </c>
      <c r="W56" s="50" t="b">
        <f>IF($R56=$S$76,N23)</f>
        <v>0</v>
      </c>
    </row>
    <row r="57" spans="1:23" s="65" customFormat="1" ht="13.5" customHeight="1" x14ac:dyDescent="0.2">
      <c r="A57" s="79"/>
      <c r="B57" s="69" t="s">
        <v>7</v>
      </c>
      <c r="C57" s="67"/>
      <c r="D57" s="218"/>
      <c r="E57" s="219"/>
      <c r="F57" s="218"/>
      <c r="G57" s="219"/>
      <c r="H57" s="218"/>
      <c r="I57" s="219"/>
      <c r="J57" s="218"/>
      <c r="K57" s="219"/>
      <c r="L57" s="218"/>
      <c r="M57" s="219"/>
      <c r="N57" s="41"/>
      <c r="O57" s="78"/>
      <c r="P57" s="92"/>
      <c r="Q57" s="105"/>
      <c r="R57" s="49" t="str">
        <f t="shared" si="7"/>
        <v>Surrey</v>
      </c>
      <c r="S57" s="50" t="b">
        <f>IF($R57=$S$76,J24)</f>
        <v>0</v>
      </c>
      <c r="T57" s="50" t="b">
        <f>IF($R57=$S$76,K24)</f>
        <v>0</v>
      </c>
      <c r="U57" s="50" t="b">
        <f>IF($R57=$S$76,L24)</f>
        <v>0</v>
      </c>
      <c r="V57" s="50" t="b">
        <f>IF($R57=$S$76,M24)</f>
        <v>0</v>
      </c>
      <c r="W57" s="50" t="b">
        <f>IF($R57=$S$76,N24)</f>
        <v>0</v>
      </c>
    </row>
    <row r="58" spans="1:23" s="65" customFormat="1" ht="13.5" customHeight="1" x14ac:dyDescent="0.2">
      <c r="A58" s="137"/>
      <c r="B58" s="69" t="s">
        <v>48</v>
      </c>
      <c r="C58" s="67"/>
      <c r="D58" s="218"/>
      <c r="E58" s="219"/>
      <c r="F58" s="218"/>
      <c r="G58" s="219"/>
      <c r="H58" s="218"/>
      <c r="I58" s="219"/>
      <c r="J58" s="218"/>
      <c r="K58" s="219"/>
      <c r="L58" s="218"/>
      <c r="M58" s="219"/>
      <c r="N58" s="41"/>
      <c r="O58" s="78"/>
      <c r="P58" s="92"/>
      <c r="Q58" s="105"/>
      <c r="R58" s="49" t="str">
        <f t="shared" si="7"/>
        <v>Swindon</v>
      </c>
      <c r="S58" s="50" t="b">
        <f>IF($R58=$S$76,J25)</f>
        <v>0</v>
      </c>
      <c r="T58" s="50" t="b">
        <f>IF($R58=$S$76,K25)</f>
        <v>0</v>
      </c>
      <c r="U58" s="50" t="b">
        <f>IF($R58=$S$76,L25)</f>
        <v>0</v>
      </c>
      <c r="V58" s="50" t="b">
        <f>IF($R58=$S$76,M25)</f>
        <v>0</v>
      </c>
      <c r="W58" s="50" t="b">
        <f>IF($R58=$S$76,N25)</f>
        <v>0</v>
      </c>
    </row>
    <row r="59" spans="1:23" s="65" customFormat="1" ht="13.5" customHeight="1" x14ac:dyDescent="0.2">
      <c r="A59" s="137"/>
      <c r="B59" s="69" t="s">
        <v>108</v>
      </c>
      <c r="C59" s="67"/>
      <c r="D59" s="339"/>
      <c r="E59" s="219"/>
      <c r="F59" s="339"/>
      <c r="G59" s="219"/>
      <c r="H59" s="339"/>
      <c r="I59" s="219"/>
      <c r="J59" s="339"/>
      <c r="K59" s="219"/>
      <c r="L59" s="339"/>
      <c r="M59" s="219"/>
      <c r="N59" s="41"/>
      <c r="O59" s="78"/>
      <c r="P59" s="92"/>
      <c r="Q59" s="105"/>
      <c r="R59" s="49" t="str">
        <f t="shared" si="7"/>
        <v>Torbay</v>
      </c>
      <c r="S59" s="50" t="b">
        <f>IF($R59=$S$76,J26)</f>
        <v>0</v>
      </c>
      <c r="T59" s="50" t="b">
        <f>IF($R59=$S$76,K26)</f>
        <v>0</v>
      </c>
      <c r="U59" s="50" t="b">
        <f>IF($R59=$S$76,L26)</f>
        <v>0</v>
      </c>
      <c r="V59" s="50" t="b">
        <f>IF($R59=$S$76,M26)</f>
        <v>0</v>
      </c>
      <c r="W59" s="50" t="b">
        <f>IF($R59=$S$76,N26)</f>
        <v>0</v>
      </c>
    </row>
    <row r="60" spans="1:23" s="65" customFormat="1" ht="13.5" customHeight="1" x14ac:dyDescent="0.2">
      <c r="A60" s="79"/>
      <c r="B60" s="69" t="s">
        <v>15</v>
      </c>
      <c r="C60" s="67"/>
      <c r="D60" s="218"/>
      <c r="E60" s="219"/>
      <c r="F60" s="218"/>
      <c r="G60" s="219"/>
      <c r="H60" s="218"/>
      <c r="I60" s="219"/>
      <c r="J60" s="218"/>
      <c r="K60" s="219"/>
      <c r="L60" s="218"/>
      <c r="M60" s="219"/>
      <c r="N60" s="41"/>
      <c r="O60" s="78"/>
      <c r="P60" s="92"/>
      <c r="Q60" s="105"/>
      <c r="R60" s="49" t="str">
        <f t="shared" si="7"/>
        <v>West Berkshire</v>
      </c>
      <c r="S60" s="50" t="b">
        <f>IF($R60=$S$76,J27)</f>
        <v>0</v>
      </c>
      <c r="T60" s="50" t="b">
        <f>IF($R60=$S$76,K27)</f>
        <v>0</v>
      </c>
      <c r="U60" s="50" t="b">
        <f>IF($R60=$S$76,L27)</f>
        <v>0</v>
      </c>
      <c r="V60" s="50" t="b">
        <f>IF($R60=$S$76,M27)</f>
        <v>0</v>
      </c>
      <c r="W60" s="50" t="b">
        <f>IF($R60=$S$76,N27)</f>
        <v>0</v>
      </c>
    </row>
    <row r="61" spans="1:23" s="65" customFormat="1" ht="13.5" customHeight="1" x14ac:dyDescent="0.2">
      <c r="A61" s="79"/>
      <c r="B61" s="69" t="s">
        <v>5</v>
      </c>
      <c r="C61" s="67"/>
      <c r="D61" s="218"/>
      <c r="E61" s="219"/>
      <c r="F61" s="218"/>
      <c r="G61" s="219"/>
      <c r="H61" s="218"/>
      <c r="I61" s="219"/>
      <c r="J61" s="218"/>
      <c r="K61" s="219"/>
      <c r="L61" s="218"/>
      <c r="M61" s="219"/>
      <c r="N61" s="41"/>
      <c r="O61" s="78"/>
      <c r="P61" s="92"/>
      <c r="Q61" s="105"/>
      <c r="R61" s="49" t="str">
        <f t="shared" si="7"/>
        <v>West Sussex</v>
      </c>
      <c r="S61" s="50" t="b">
        <f>IF($R61=$S$76,J28)</f>
        <v>0</v>
      </c>
      <c r="T61" s="50" t="b">
        <f>IF($R61=$S$76,K28)</f>
        <v>0</v>
      </c>
      <c r="U61" s="50" t="b">
        <f>IF($R61=$S$76,L28)</f>
        <v>0</v>
      </c>
      <c r="V61" s="50" t="b">
        <f>IF($R61=$S$76,M28)</f>
        <v>0</v>
      </c>
      <c r="W61" s="50" t="b">
        <f>IF($R61=$S$76,N28)</f>
        <v>0</v>
      </c>
    </row>
    <row r="62" spans="1:23" s="65" customFormat="1" ht="13.5" customHeight="1" x14ac:dyDescent="0.2">
      <c r="A62" s="79"/>
      <c r="B62" s="69" t="s">
        <v>21</v>
      </c>
      <c r="C62" s="67"/>
      <c r="D62" s="218"/>
      <c r="E62" s="219"/>
      <c r="F62" s="218"/>
      <c r="G62" s="219"/>
      <c r="H62" s="218"/>
      <c r="I62" s="219"/>
      <c r="J62" s="218"/>
      <c r="K62" s="219"/>
      <c r="L62" s="218"/>
      <c r="M62" s="219"/>
      <c r="N62" s="41"/>
      <c r="O62" s="78"/>
      <c r="P62" s="92"/>
      <c r="Q62" s="105"/>
      <c r="R62" s="49" t="str">
        <f t="shared" si="7"/>
        <v>Windsor &amp; Maidenhead</v>
      </c>
      <c r="S62" s="50" t="b">
        <f>IF($R62=$S$76,J29)</f>
        <v>0</v>
      </c>
      <c r="T62" s="50" t="b">
        <f>IF($R62=$S$76,K29)</f>
        <v>0</v>
      </c>
      <c r="U62" s="50" t="b">
        <f>IF($R62=$S$76,L29)</f>
        <v>0</v>
      </c>
      <c r="V62" s="50" t="b">
        <f>IF($R62=$S$76,M29)</f>
        <v>0</v>
      </c>
      <c r="W62" s="50" t="b">
        <f>IF($R62=$S$76,N29)</f>
        <v>0</v>
      </c>
    </row>
    <row r="63" spans="1:23" s="65" customFormat="1" ht="13.5" customHeight="1" x14ac:dyDescent="0.2">
      <c r="A63" s="79"/>
      <c r="B63" s="69" t="s">
        <v>16</v>
      </c>
      <c r="C63" s="67"/>
      <c r="D63" s="218"/>
      <c r="E63" s="219"/>
      <c r="F63" s="218"/>
      <c r="G63" s="219"/>
      <c r="H63" s="218"/>
      <c r="I63" s="219"/>
      <c r="J63" s="218"/>
      <c r="K63" s="219"/>
      <c r="L63" s="218"/>
      <c r="M63" s="219"/>
      <c r="N63" s="41"/>
      <c r="O63" s="78"/>
      <c r="P63" s="92"/>
      <c r="Q63" s="105"/>
      <c r="R63" s="49" t="str">
        <f t="shared" si="7"/>
        <v>Wokingham</v>
      </c>
      <c r="S63" s="50" t="b">
        <f>IF($R63=$S$76,J30)</f>
        <v>0</v>
      </c>
      <c r="T63" s="50" t="b">
        <f>IF($R63=$S$76,K30)</f>
        <v>0</v>
      </c>
      <c r="U63" s="50" t="b">
        <f>IF($R63=$S$76,L30)</f>
        <v>0</v>
      </c>
      <c r="V63" s="50" t="b">
        <f>IF($R63=$S$76,M30)</f>
        <v>0</v>
      </c>
      <c r="W63" s="50" t="b">
        <f>IF($R63=$S$76,N30)</f>
        <v>0</v>
      </c>
    </row>
    <row r="64" spans="1:23" s="65" customFormat="1" ht="13.5" customHeight="1" x14ac:dyDescent="0.2">
      <c r="A64" s="79"/>
      <c r="B64" s="88" t="s">
        <v>23</v>
      </c>
      <c r="C64" s="67"/>
      <c r="D64" s="218"/>
      <c r="E64" s="219"/>
      <c r="F64" s="218"/>
      <c r="G64" s="219"/>
      <c r="H64" s="218"/>
      <c r="I64" s="219"/>
      <c r="J64" s="218"/>
      <c r="K64" s="219"/>
      <c r="L64" s="218"/>
      <c r="M64" s="219"/>
      <c r="N64" s="41"/>
      <c r="O64" s="78"/>
      <c r="P64" s="92"/>
      <c r="Q64" s="105"/>
      <c r="R64" s="49" t="str">
        <f t="shared" si="7"/>
        <v>South East</v>
      </c>
      <c r="S64" s="50" t="b">
        <f>IF($R64=$S$76,J31)</f>
        <v>0</v>
      </c>
      <c r="T64" s="50" t="b">
        <f>IF($R64=$S$76,K31)</f>
        <v>0</v>
      </c>
      <c r="U64" s="50" t="b">
        <f>IF($R64=$S$76,L31)</f>
        <v>0</v>
      </c>
      <c r="V64" s="50" t="b">
        <f>IF($R64=$S$76,M31)</f>
        <v>0</v>
      </c>
      <c r="W64" s="50" t="b">
        <f>IF($R64=$S$76,N31)</f>
        <v>0</v>
      </c>
    </row>
    <row r="65" spans="1:27" s="65" customFormat="1" ht="13.5" customHeight="1" x14ac:dyDescent="0.2">
      <c r="A65" s="137"/>
      <c r="B65" s="186" t="s">
        <v>50</v>
      </c>
      <c r="C65" s="67"/>
      <c r="D65" s="218"/>
      <c r="E65" s="219"/>
      <c r="F65" s="218"/>
      <c r="G65" s="219"/>
      <c r="H65" s="218"/>
      <c r="I65" s="219"/>
      <c r="J65" s="218"/>
      <c r="K65" s="219"/>
      <c r="L65" s="218"/>
      <c r="M65" s="219"/>
      <c r="N65" s="41"/>
      <c r="O65" s="78"/>
      <c r="P65" s="92"/>
      <c r="Q65" s="105"/>
      <c r="R65" s="117"/>
      <c r="S65" s="180"/>
    </row>
    <row r="66" spans="1:27" s="65" customFormat="1" ht="13.5" customHeight="1" x14ac:dyDescent="0.2">
      <c r="A66" s="79"/>
      <c r="B66" s="147" t="s">
        <v>40</v>
      </c>
      <c r="C66" s="58"/>
      <c r="D66" s="218"/>
      <c r="E66" s="219"/>
      <c r="F66" s="218"/>
      <c r="G66" s="219"/>
      <c r="H66" s="218"/>
      <c r="I66" s="219"/>
      <c r="J66" s="218"/>
      <c r="K66" s="219"/>
      <c r="L66" s="218"/>
      <c r="M66" s="219"/>
      <c r="N66" s="38"/>
      <c r="O66" s="78"/>
      <c r="P66" s="92"/>
      <c r="Q66" s="105"/>
    </row>
    <row r="67" spans="1:27" s="65" customFormat="1" ht="15.75" customHeight="1" x14ac:dyDescent="0.2">
      <c r="A67" s="137"/>
      <c r="B67" s="59"/>
      <c r="C67" s="59"/>
      <c r="D67" s="220"/>
      <c r="E67" s="221"/>
      <c r="F67" s="220"/>
      <c r="G67" s="221"/>
      <c r="H67" s="220"/>
      <c r="I67" s="221"/>
      <c r="J67" s="220"/>
      <c r="K67" s="221"/>
      <c r="L67" s="220"/>
      <c r="M67" s="221"/>
      <c r="N67" s="38"/>
      <c r="O67" s="78"/>
      <c r="P67" s="92"/>
      <c r="Q67" s="105"/>
      <c r="X67" s="117"/>
    </row>
    <row r="68" spans="1:27" s="65" customFormat="1" ht="15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38"/>
      <c r="L68" s="38"/>
      <c r="M68" s="38"/>
      <c r="N68" s="38"/>
      <c r="O68" s="78"/>
      <c r="P68" s="92"/>
      <c r="Q68" s="105"/>
      <c r="X68" s="117"/>
    </row>
    <row r="69" spans="1:27" s="65" customFormat="1" ht="15.75" customHeight="1" x14ac:dyDescent="0.2">
      <c r="A69" s="137"/>
      <c r="B69" s="59"/>
      <c r="C69" s="59"/>
      <c r="D69" s="55"/>
      <c r="E69" s="55"/>
      <c r="F69" s="55"/>
      <c r="G69" s="55"/>
      <c r="H69" s="55"/>
      <c r="I69" s="55"/>
      <c r="J69" s="55"/>
      <c r="K69" s="38"/>
      <c r="L69" s="38"/>
      <c r="M69" s="38"/>
      <c r="N69" s="38"/>
      <c r="O69" s="78"/>
      <c r="P69" s="92"/>
      <c r="Q69" s="105"/>
      <c r="X69" s="117"/>
    </row>
    <row r="70" spans="1:27" s="65" customFormat="1" ht="9.75" customHeight="1" x14ac:dyDescent="0.2">
      <c r="A70" s="137"/>
      <c r="B70" s="59"/>
      <c r="C70" s="59"/>
      <c r="D70" s="55"/>
      <c r="E70" s="55"/>
      <c r="F70" s="55"/>
      <c r="G70" s="55"/>
      <c r="H70" s="55"/>
      <c r="I70" s="55"/>
      <c r="J70" s="55"/>
      <c r="K70" s="38"/>
      <c r="L70" s="38"/>
      <c r="M70" s="38"/>
      <c r="N70" s="38"/>
      <c r="O70" s="78"/>
      <c r="P70" s="92"/>
      <c r="Q70" s="105"/>
      <c r="X70" s="117"/>
    </row>
    <row r="71" spans="1:27" s="65" customFormat="1" ht="36" customHeight="1" x14ac:dyDescent="0.2">
      <c r="A71" s="79"/>
      <c r="B71" s="59"/>
      <c r="C71" s="59"/>
      <c r="D71" s="55"/>
      <c r="E71" s="55"/>
      <c r="F71" s="55"/>
      <c r="G71" s="55"/>
      <c r="H71" s="55"/>
      <c r="I71" s="55"/>
      <c r="J71" s="55"/>
      <c r="K71" s="38"/>
      <c r="L71" s="38"/>
      <c r="M71" s="38"/>
      <c r="N71" s="38"/>
      <c r="O71" s="78"/>
      <c r="P71" s="92"/>
      <c r="Q71" s="105"/>
      <c r="X71" s="117"/>
    </row>
    <row r="72" spans="1:27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3"/>
      <c r="J72" s="43"/>
      <c r="K72" s="45"/>
      <c r="L72" s="45"/>
      <c r="M72" s="45"/>
      <c r="N72" s="45"/>
      <c r="O72" s="78"/>
      <c r="P72" s="92"/>
      <c r="Q72" s="105"/>
      <c r="X72" s="117"/>
    </row>
    <row r="73" spans="1:27" s="65" customFormat="1" ht="15" customHeight="1" x14ac:dyDescent="0.2">
      <c r="A73" s="319"/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1"/>
      <c r="P73" s="92"/>
      <c r="Q73" s="105"/>
      <c r="X73" s="117"/>
    </row>
    <row r="74" spans="1:27" s="65" customFormat="1" ht="11.25" customHeight="1" x14ac:dyDescent="0.2">
      <c r="A74" s="322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4"/>
      <c r="P74" s="92"/>
      <c r="Q74" s="105"/>
      <c r="X74" s="117"/>
    </row>
    <row r="75" spans="1:27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6"/>
      <c r="P75" s="92"/>
      <c r="Q75" s="105"/>
      <c r="X75" s="117"/>
    </row>
    <row r="76" spans="1:27" ht="18.75" customHeight="1" x14ac:dyDescent="0.2">
      <c r="A76" s="79"/>
      <c r="B76" s="87" t="s">
        <v>85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78"/>
      <c r="P76" s="92"/>
      <c r="Q76" s="105"/>
      <c r="R76" s="107" t="e">
        <f>VLOOKUP(S76,$R$83:$S$104,2,FALSE)</f>
        <v>#N/A</v>
      </c>
      <c r="S76" s="107" t="str">
        <f>Home!$B$7</f>
        <v>(None)</v>
      </c>
      <c r="T76" s="48" t="str">
        <f>"Selected LA- "&amp;S76</f>
        <v>Selected LA- (None)</v>
      </c>
      <c r="X76" s="117"/>
    </row>
    <row r="77" spans="1:27" ht="18.75" customHeight="1" x14ac:dyDescent="0.2">
      <c r="A77" s="84"/>
      <c r="B77" s="85"/>
      <c r="C77" s="85"/>
      <c r="D77" s="124"/>
      <c r="E77" s="85"/>
      <c r="F77" s="85"/>
      <c r="G77" s="124"/>
      <c r="H77" s="124"/>
      <c r="I77" s="85"/>
      <c r="J77" s="85"/>
      <c r="K77" s="85"/>
      <c r="L77" s="85"/>
      <c r="M77" s="85"/>
      <c r="N77" s="85"/>
      <c r="O77" s="86"/>
      <c r="P77" s="92"/>
      <c r="Q77" s="105"/>
      <c r="X77" s="117"/>
    </row>
    <row r="78" spans="1:27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6"/>
      <c r="P78" s="92"/>
      <c r="Q78" s="105"/>
      <c r="S78" s="155">
        <v>0</v>
      </c>
      <c r="T78" s="65">
        <v>21.5</v>
      </c>
      <c r="X78" s="117"/>
    </row>
    <row r="79" spans="1:27" s="63" customFormat="1" ht="15" customHeight="1" x14ac:dyDescent="0.2">
      <c r="A79" s="80"/>
      <c r="B79" s="144" t="s">
        <v>124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81"/>
      <c r="P79" s="92"/>
      <c r="Q79" s="108"/>
      <c r="R79" s="154" t="s">
        <v>42</v>
      </c>
      <c r="S79" s="156">
        <f>I105</f>
        <v>240</v>
      </c>
      <c r="T79" s="157">
        <f>S79</f>
        <v>240</v>
      </c>
      <c r="U79" s="109"/>
      <c r="V79" s="109"/>
      <c r="W79" s="109"/>
      <c r="X79" s="117"/>
      <c r="Y79" s="65"/>
      <c r="Z79" s="65"/>
      <c r="AA79" s="65"/>
    </row>
    <row r="80" spans="1:27" ht="15" customHeight="1" x14ac:dyDescent="0.2">
      <c r="A80" s="79"/>
      <c r="B80" s="17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78"/>
      <c r="P80" s="92"/>
      <c r="Q80" s="105"/>
      <c r="R80" s="154" t="s">
        <v>49</v>
      </c>
      <c r="S80" s="179">
        <f>I106</f>
        <v>170</v>
      </c>
      <c r="T80" s="157">
        <f>S80</f>
        <v>170</v>
      </c>
      <c r="X80" s="117"/>
    </row>
    <row r="81" spans="1:27" ht="12.75" x14ac:dyDescent="0.2">
      <c r="A81" s="137"/>
      <c r="B81" s="60"/>
      <c r="C81" s="60"/>
      <c r="D81" s="317" t="s">
        <v>74</v>
      </c>
      <c r="E81" s="327" t="s">
        <v>80</v>
      </c>
      <c r="F81" s="328"/>
      <c r="G81" s="328"/>
      <c r="H81" s="328"/>
      <c r="I81" s="329"/>
      <c r="J81" s="327" t="s">
        <v>81</v>
      </c>
      <c r="K81" s="328"/>
      <c r="L81" s="328"/>
      <c r="M81" s="328"/>
      <c r="N81" s="329"/>
      <c r="O81" s="78"/>
      <c r="P81" s="92"/>
      <c r="Q81" s="105"/>
      <c r="R81" s="154"/>
      <c r="S81" s="179"/>
      <c r="T81" s="157"/>
      <c r="X81" s="117"/>
    </row>
    <row r="82" spans="1:27" s="68" customFormat="1" ht="36" customHeight="1" x14ac:dyDescent="0.2">
      <c r="A82" s="82"/>
      <c r="B82" s="217"/>
      <c r="C82" s="67"/>
      <c r="D82" s="318"/>
      <c r="E82" s="216" t="s">
        <v>79</v>
      </c>
      <c r="F82" s="169" t="s">
        <v>78</v>
      </c>
      <c r="G82" s="169" t="s">
        <v>84</v>
      </c>
      <c r="H82" s="169" t="s">
        <v>83</v>
      </c>
      <c r="I82" s="139" t="s">
        <v>82</v>
      </c>
      <c r="J82" s="216" t="s">
        <v>79</v>
      </c>
      <c r="K82" s="169" t="s">
        <v>78</v>
      </c>
      <c r="L82" s="169" t="s">
        <v>77</v>
      </c>
      <c r="M82" s="169" t="s">
        <v>76</v>
      </c>
      <c r="N82" s="139" t="s">
        <v>82</v>
      </c>
      <c r="O82" s="83"/>
      <c r="P82" s="94"/>
      <c r="Q82" s="111"/>
      <c r="R82" s="154" t="s">
        <v>43</v>
      </c>
      <c r="S82" s="178">
        <f>I107</f>
        <v>1410</v>
      </c>
      <c r="T82" s="178">
        <f>S82</f>
        <v>1410</v>
      </c>
      <c r="U82" s="114"/>
      <c r="V82" s="114"/>
      <c r="W82" s="114"/>
      <c r="X82" s="117"/>
      <c r="Y82" s="65"/>
      <c r="Z82" s="65"/>
      <c r="AA82" s="65"/>
    </row>
    <row r="83" spans="1:27" s="68" customFormat="1" ht="13.5" customHeight="1" x14ac:dyDescent="0.2">
      <c r="A83" s="82"/>
      <c r="B83" s="69" t="s">
        <v>0</v>
      </c>
      <c r="C83" s="67"/>
      <c r="D83" s="204">
        <v>64.989999999999995</v>
      </c>
      <c r="E83" s="222">
        <v>15</v>
      </c>
      <c r="F83" s="121">
        <v>18.8</v>
      </c>
      <c r="G83" s="121">
        <v>15.16</v>
      </c>
      <c r="H83" s="121">
        <v>12.22</v>
      </c>
      <c r="I83" s="146">
        <v>3.81</v>
      </c>
      <c r="J83" s="331">
        <f>E83/$D83</f>
        <v>0.23080473919064473</v>
      </c>
      <c r="K83" s="332">
        <f t="shared" ref="K83:N83" si="8">F83/$D83</f>
        <v>0.28927527311894141</v>
      </c>
      <c r="L83" s="332">
        <f t="shared" si="8"/>
        <v>0.23326665640867827</v>
      </c>
      <c r="M83" s="332">
        <f t="shared" si="8"/>
        <v>0.18802892752731193</v>
      </c>
      <c r="N83" s="333">
        <f t="shared" si="8"/>
        <v>5.8624403754423765E-2</v>
      </c>
      <c r="O83" s="83"/>
      <c r="P83" s="94"/>
      <c r="Q83" s="111"/>
      <c r="R83" s="61" t="str">
        <f t="shared" ref="R83:R106" si="9">B83</f>
        <v>Bracknell Forest</v>
      </c>
      <c r="S83" s="115" t="b">
        <f t="shared" ref="S83:S106" si="10">IF(R83=$S$76,I83)</f>
        <v>0</v>
      </c>
      <c r="U83" s="114"/>
      <c r="V83" s="114"/>
      <c r="W83" s="114"/>
      <c r="X83" s="117"/>
      <c r="Y83" s="65"/>
      <c r="Z83" s="65"/>
      <c r="AA83" s="65"/>
    </row>
    <row r="84" spans="1:27" s="68" customFormat="1" ht="13.5" customHeight="1" x14ac:dyDescent="0.2">
      <c r="A84" s="82"/>
      <c r="B84" s="69" t="s">
        <v>22</v>
      </c>
      <c r="C84" s="67"/>
      <c r="D84" s="204">
        <v>210.82</v>
      </c>
      <c r="E84" s="222">
        <v>33.369999999999997</v>
      </c>
      <c r="F84" s="121">
        <v>59.3</v>
      </c>
      <c r="G84" s="121">
        <v>66.41</v>
      </c>
      <c r="H84" s="121">
        <v>44.72</v>
      </c>
      <c r="I84" s="160">
        <v>7.02</v>
      </c>
      <c r="J84" s="331">
        <f t="shared" ref="J84:J107" si="11">E84/$D84</f>
        <v>0.15828669006735605</v>
      </c>
      <c r="K84" s="332">
        <f t="shared" ref="K84:K107" si="12">F84/$D84</f>
        <v>0.2812826107579926</v>
      </c>
      <c r="L84" s="332">
        <f t="shared" ref="L84:L107" si="13">G84/$D84</f>
        <v>0.31500806375106727</v>
      </c>
      <c r="M84" s="332">
        <f t="shared" ref="M84:M107" si="14">H84/$D84</f>
        <v>0.21212408689877621</v>
      </c>
      <c r="N84" s="334">
        <f t="shared" ref="N84:N107" si="15">I84/$D84</f>
        <v>3.3298548524807889E-2</v>
      </c>
      <c r="O84" s="83"/>
      <c r="P84" s="94"/>
      <c r="Q84" s="111"/>
      <c r="R84" s="61" t="str">
        <f t="shared" si="9"/>
        <v>Brighton &amp; Hove</v>
      </c>
      <c r="S84" s="115" t="b">
        <f t="shared" si="10"/>
        <v>0</v>
      </c>
      <c r="U84" s="114"/>
      <c r="V84" s="114"/>
      <c r="W84" s="114"/>
      <c r="X84" s="117"/>
      <c r="Y84" s="65"/>
      <c r="Z84" s="65"/>
      <c r="AA84" s="65"/>
    </row>
    <row r="85" spans="1:27" s="68" customFormat="1" ht="13.5" customHeight="1" x14ac:dyDescent="0.2">
      <c r="A85" s="82"/>
      <c r="B85" s="69" t="s">
        <v>8</v>
      </c>
      <c r="C85" s="67"/>
      <c r="D85" s="204">
        <v>204.7534</v>
      </c>
      <c r="E85" s="222">
        <v>22.6081</v>
      </c>
      <c r="F85" s="121">
        <v>66.864800000000002</v>
      </c>
      <c r="G85" s="121">
        <v>54.770200000000003</v>
      </c>
      <c r="H85" s="121">
        <v>48.618400000000001</v>
      </c>
      <c r="I85" s="160">
        <v>11.8919</v>
      </c>
      <c r="J85" s="331">
        <f t="shared" si="11"/>
        <v>0.11041623728836737</v>
      </c>
      <c r="K85" s="332">
        <f t="shared" si="12"/>
        <v>0.32656258699489238</v>
      </c>
      <c r="L85" s="332">
        <f t="shared" si="13"/>
        <v>0.26749348240371101</v>
      </c>
      <c r="M85" s="332">
        <f t="shared" si="14"/>
        <v>0.23744856007275095</v>
      </c>
      <c r="N85" s="334">
        <f t="shared" si="15"/>
        <v>5.8079133240278302E-2</v>
      </c>
      <c r="O85" s="83"/>
      <c r="P85" s="94"/>
      <c r="Q85" s="111"/>
      <c r="R85" s="61" t="str">
        <f t="shared" si="9"/>
        <v>Buckinghamshire</v>
      </c>
      <c r="S85" s="115" t="b">
        <f t="shared" si="10"/>
        <v>0</v>
      </c>
      <c r="U85" s="114"/>
      <c r="V85" s="114"/>
      <c r="W85" s="114"/>
      <c r="X85" s="114"/>
      <c r="Y85" s="114"/>
      <c r="Z85" s="114"/>
      <c r="AA85" s="114"/>
    </row>
    <row r="86" spans="1:27" s="68" customFormat="1" ht="13.5" customHeight="1" x14ac:dyDescent="0.2">
      <c r="A86" s="82"/>
      <c r="B86" s="69" t="s">
        <v>4</v>
      </c>
      <c r="C86" s="67"/>
      <c r="D86" s="204">
        <v>281.57</v>
      </c>
      <c r="E86" s="222">
        <v>39.57</v>
      </c>
      <c r="F86" s="121">
        <v>83.52</v>
      </c>
      <c r="G86" s="121">
        <v>65.790000000000006</v>
      </c>
      <c r="H86" s="121">
        <v>75.709999999999994</v>
      </c>
      <c r="I86" s="160">
        <v>16.98</v>
      </c>
      <c r="J86" s="331">
        <f t="shared" si="11"/>
        <v>0.14053343751109848</v>
      </c>
      <c r="K86" s="332">
        <f t="shared" si="12"/>
        <v>0.29662250950030189</v>
      </c>
      <c r="L86" s="332">
        <f t="shared" si="13"/>
        <v>0.23365415349646626</v>
      </c>
      <c r="M86" s="332">
        <f t="shared" si="14"/>
        <v>0.26888517952906915</v>
      </c>
      <c r="N86" s="334">
        <f t="shared" si="15"/>
        <v>6.0304719963064253E-2</v>
      </c>
      <c r="O86" s="83"/>
      <c r="P86" s="94"/>
      <c r="Q86" s="111"/>
      <c r="R86" s="61" t="str">
        <f t="shared" si="9"/>
        <v>East Sussex</v>
      </c>
      <c r="S86" s="115" t="b">
        <f t="shared" si="10"/>
        <v>0</v>
      </c>
      <c r="U86" s="114"/>
      <c r="V86" s="114"/>
      <c r="W86" s="114"/>
      <c r="X86" s="114"/>
      <c r="Y86" s="114"/>
      <c r="Z86" s="114"/>
      <c r="AA86" s="114"/>
    </row>
    <row r="87" spans="1:27" s="68" customFormat="1" ht="13.5" customHeight="1" x14ac:dyDescent="0.2">
      <c r="A87" s="82"/>
      <c r="B87" s="69" t="s">
        <v>6</v>
      </c>
      <c r="C87" s="67"/>
      <c r="D87" s="204">
        <v>418.58</v>
      </c>
      <c r="E87" s="222">
        <v>73.64</v>
      </c>
      <c r="F87" s="121">
        <v>124.74</v>
      </c>
      <c r="G87" s="121">
        <v>106.27</v>
      </c>
      <c r="H87" s="121">
        <v>90.92</v>
      </c>
      <c r="I87" s="160">
        <v>23.01</v>
      </c>
      <c r="J87" s="331">
        <f t="shared" si="11"/>
        <v>0.17592813799034832</v>
      </c>
      <c r="K87" s="332">
        <f t="shared" si="12"/>
        <v>0.29800754933346074</v>
      </c>
      <c r="L87" s="332">
        <f t="shared" si="13"/>
        <v>0.25388217306130251</v>
      </c>
      <c r="M87" s="332">
        <f t="shared" si="14"/>
        <v>0.21721056906684505</v>
      </c>
      <c r="N87" s="333">
        <f t="shared" si="15"/>
        <v>5.4971570548043393E-2</v>
      </c>
      <c r="O87" s="83"/>
      <c r="P87" s="94"/>
      <c r="Q87" s="111"/>
      <c r="R87" s="61" t="str">
        <f t="shared" si="9"/>
        <v>Hampshire</v>
      </c>
      <c r="S87" s="115" t="b">
        <f t="shared" si="10"/>
        <v>0</v>
      </c>
      <c r="U87" s="114"/>
      <c r="V87" s="114"/>
      <c r="W87" s="114"/>
      <c r="X87" s="114"/>
      <c r="Y87" s="114"/>
      <c r="Z87" s="114"/>
      <c r="AA87" s="114"/>
    </row>
    <row r="88" spans="1:27" s="68" customFormat="1" ht="13.5" customHeight="1" x14ac:dyDescent="0.2">
      <c r="A88" s="82"/>
      <c r="B88" s="69" t="s">
        <v>1</v>
      </c>
      <c r="C88" s="67"/>
      <c r="D88" s="204">
        <v>75.099999999999994</v>
      </c>
      <c r="E88" s="222">
        <v>7.6</v>
      </c>
      <c r="F88" s="121">
        <v>21.6</v>
      </c>
      <c r="G88" s="121">
        <v>20.100000000000001</v>
      </c>
      <c r="H88" s="121">
        <v>21.2</v>
      </c>
      <c r="I88" s="160">
        <v>4.5999999999999996</v>
      </c>
      <c r="J88" s="331">
        <f t="shared" si="11"/>
        <v>0.10119840213049268</v>
      </c>
      <c r="K88" s="332">
        <f t="shared" si="12"/>
        <v>0.2876165113182424</v>
      </c>
      <c r="L88" s="332">
        <f t="shared" si="13"/>
        <v>0.26764314247669779</v>
      </c>
      <c r="M88" s="332">
        <f t="shared" si="14"/>
        <v>0.2822902796271638</v>
      </c>
      <c r="N88" s="334">
        <f t="shared" si="15"/>
        <v>6.1251664447403459E-2</v>
      </c>
      <c r="O88" s="83"/>
      <c r="P88" s="94"/>
      <c r="Q88" s="111"/>
      <c r="R88" s="61" t="str">
        <f t="shared" si="9"/>
        <v>Isle of Wight</v>
      </c>
      <c r="S88" s="115" t="b">
        <f t="shared" si="10"/>
        <v>0</v>
      </c>
      <c r="U88" s="114"/>
      <c r="V88" s="114"/>
      <c r="W88" s="114"/>
      <c r="X88" s="114"/>
      <c r="Y88" s="114"/>
      <c r="Z88" s="114"/>
      <c r="AA88" s="114"/>
    </row>
    <row r="89" spans="1:27" s="68" customFormat="1" ht="13.5" customHeight="1" x14ac:dyDescent="0.2">
      <c r="A89" s="82"/>
      <c r="B89" s="69" t="s">
        <v>9</v>
      </c>
      <c r="C89" s="67"/>
      <c r="D89" s="204">
        <v>586.13</v>
      </c>
      <c r="E89" s="222">
        <v>110.71</v>
      </c>
      <c r="F89" s="121">
        <v>176.49</v>
      </c>
      <c r="G89" s="121">
        <v>137.15</v>
      </c>
      <c r="H89" s="121">
        <v>128.63</v>
      </c>
      <c r="I89" s="160">
        <v>33.15</v>
      </c>
      <c r="J89" s="331">
        <f t="shared" si="11"/>
        <v>0.18888301230102536</v>
      </c>
      <c r="K89" s="332">
        <f t="shared" si="12"/>
        <v>0.30111067510620515</v>
      </c>
      <c r="L89" s="332">
        <f t="shared" si="13"/>
        <v>0.23399245901079965</v>
      </c>
      <c r="M89" s="332">
        <f t="shared" si="14"/>
        <v>0.21945643457935951</v>
      </c>
      <c r="N89" s="334">
        <f t="shared" si="15"/>
        <v>5.655741900261034E-2</v>
      </c>
      <c r="O89" s="83"/>
      <c r="P89" s="94"/>
      <c r="Q89" s="111"/>
      <c r="R89" s="61" t="str">
        <f t="shared" si="9"/>
        <v>Kent</v>
      </c>
      <c r="S89" s="115" t="b">
        <f t="shared" si="10"/>
        <v>0</v>
      </c>
      <c r="U89" s="114"/>
      <c r="V89" s="114"/>
      <c r="W89" s="114"/>
      <c r="X89" s="114"/>
      <c r="Y89" s="114"/>
      <c r="Z89" s="114"/>
      <c r="AA89" s="114"/>
    </row>
    <row r="90" spans="1:27" s="68" customFormat="1" ht="13.5" customHeight="1" x14ac:dyDescent="0.2">
      <c r="A90" s="82"/>
      <c r="B90" s="69" t="s">
        <v>2</v>
      </c>
      <c r="C90" s="67"/>
      <c r="D90" s="204">
        <v>132.29999999999993</v>
      </c>
      <c r="E90" s="222">
        <v>31</v>
      </c>
      <c r="F90" s="121">
        <v>41.300000000000004</v>
      </c>
      <c r="G90" s="121">
        <v>29.000000000000004</v>
      </c>
      <c r="H90" s="121">
        <v>23.000000000000004</v>
      </c>
      <c r="I90" s="160">
        <v>8</v>
      </c>
      <c r="J90" s="331">
        <f t="shared" si="11"/>
        <v>0.23431594860166302</v>
      </c>
      <c r="K90" s="332">
        <f t="shared" si="12"/>
        <v>0.31216931216931237</v>
      </c>
      <c r="L90" s="332">
        <f t="shared" si="13"/>
        <v>0.21919879062736219</v>
      </c>
      <c r="M90" s="332">
        <f t="shared" si="14"/>
        <v>0.17384731670445969</v>
      </c>
      <c r="N90" s="334">
        <f t="shared" si="15"/>
        <v>6.0468631897203362E-2</v>
      </c>
      <c r="O90" s="83"/>
      <c r="P90" s="94"/>
      <c r="Q90" s="111"/>
      <c r="R90" s="61" t="str">
        <f t="shared" si="9"/>
        <v>Medway</v>
      </c>
      <c r="S90" s="115" t="b">
        <f t="shared" si="10"/>
        <v>0</v>
      </c>
      <c r="U90" s="114"/>
      <c r="V90" s="114"/>
      <c r="W90" s="114"/>
      <c r="X90" s="114"/>
      <c r="Y90" s="114"/>
      <c r="Z90" s="114"/>
      <c r="AA90" s="114"/>
    </row>
    <row r="91" spans="1:27" s="68" customFormat="1" ht="13.5" customHeight="1" x14ac:dyDescent="0.2">
      <c r="A91" s="82"/>
      <c r="B91" s="69" t="s">
        <v>10</v>
      </c>
      <c r="C91" s="67"/>
      <c r="D91" s="204">
        <v>133.77000000000001</v>
      </c>
      <c r="E91" s="222">
        <v>18.05</v>
      </c>
      <c r="F91" s="121">
        <v>33.380000000000003</v>
      </c>
      <c r="G91" s="121">
        <v>43.47</v>
      </c>
      <c r="H91" s="121">
        <v>32.42</v>
      </c>
      <c r="I91" s="160">
        <v>6.45</v>
      </c>
      <c r="J91" s="331">
        <f t="shared" si="11"/>
        <v>0.13493309411676757</v>
      </c>
      <c r="K91" s="332">
        <f t="shared" si="12"/>
        <v>0.24953278014502503</v>
      </c>
      <c r="L91" s="332">
        <f t="shared" si="13"/>
        <v>0.32496075353218207</v>
      </c>
      <c r="M91" s="332">
        <f t="shared" si="14"/>
        <v>0.24235628317260971</v>
      </c>
      <c r="N91" s="333">
        <f t="shared" si="15"/>
        <v>4.821708903341556E-2</v>
      </c>
      <c r="O91" s="83"/>
      <c r="P91" s="94"/>
      <c r="Q91" s="111"/>
      <c r="R91" s="61" t="str">
        <f t="shared" si="9"/>
        <v>Milton Keynes</v>
      </c>
      <c r="S91" s="115" t="b">
        <f t="shared" si="10"/>
        <v>0</v>
      </c>
      <c r="U91" s="114"/>
      <c r="V91" s="114"/>
      <c r="W91" s="114"/>
      <c r="X91" s="114"/>
      <c r="Y91" s="114"/>
      <c r="Z91" s="114"/>
      <c r="AA91" s="114"/>
    </row>
    <row r="92" spans="1:27" s="68" customFormat="1" ht="13.5" customHeight="1" x14ac:dyDescent="0.2">
      <c r="A92" s="82"/>
      <c r="B92" s="69" t="s">
        <v>11</v>
      </c>
      <c r="C92" s="67"/>
      <c r="D92" s="204">
        <v>299.36</v>
      </c>
      <c r="E92" s="222">
        <v>51.15</v>
      </c>
      <c r="F92" s="121">
        <v>77.86</v>
      </c>
      <c r="G92" s="121">
        <v>64.749999999999986</v>
      </c>
      <c r="H92" s="121">
        <v>81.52</v>
      </c>
      <c r="I92" s="160">
        <v>24.08</v>
      </c>
      <c r="J92" s="331">
        <f t="shared" si="11"/>
        <v>0.17086451095670763</v>
      </c>
      <c r="K92" s="332">
        <f t="shared" si="12"/>
        <v>0.26008818813468731</v>
      </c>
      <c r="L92" s="332">
        <f t="shared" si="13"/>
        <v>0.21629476215927307</v>
      </c>
      <c r="M92" s="332">
        <f t="shared" si="14"/>
        <v>0.272314270443613</v>
      </c>
      <c r="N92" s="334">
        <f t="shared" si="15"/>
        <v>8.043826830571886E-2</v>
      </c>
      <c r="O92" s="83"/>
      <c r="P92" s="94"/>
      <c r="Q92" s="111"/>
      <c r="R92" s="61" t="str">
        <f t="shared" si="9"/>
        <v>Oxfordshire</v>
      </c>
      <c r="S92" s="115" t="b">
        <f t="shared" si="10"/>
        <v>0</v>
      </c>
      <c r="U92" s="114"/>
      <c r="V92" s="114"/>
      <c r="W92" s="114"/>
      <c r="X92" s="114"/>
      <c r="Y92" s="114"/>
      <c r="Z92" s="114"/>
      <c r="AA92" s="114"/>
    </row>
    <row r="93" spans="1:27" s="68" customFormat="1" ht="13.5" customHeight="1" x14ac:dyDescent="0.2">
      <c r="A93" s="82"/>
      <c r="B93" s="69" t="s">
        <v>12</v>
      </c>
      <c r="C93" s="67"/>
      <c r="D93" s="204">
        <v>162.61295999999999</v>
      </c>
      <c r="E93" s="222">
        <v>40.505409999999998</v>
      </c>
      <c r="F93" s="121">
        <v>42.839169999999996</v>
      </c>
      <c r="G93" s="121">
        <v>31.149460000000001</v>
      </c>
      <c r="H93" s="121">
        <v>41.970269999999992</v>
      </c>
      <c r="I93" s="160">
        <v>6.1486499999999999</v>
      </c>
      <c r="J93" s="331">
        <f t="shared" si="11"/>
        <v>0.24909090886728832</v>
      </c>
      <c r="K93" s="332">
        <f t="shared" si="12"/>
        <v>0.26344253250171451</v>
      </c>
      <c r="L93" s="332">
        <f t="shared" si="13"/>
        <v>0.19155582679264926</v>
      </c>
      <c r="M93" s="332">
        <f t="shared" si="14"/>
        <v>0.2580991699554574</v>
      </c>
      <c r="N93" s="334">
        <f t="shared" si="15"/>
        <v>3.7811561882890518E-2</v>
      </c>
      <c r="O93" s="83"/>
      <c r="P93" s="94"/>
      <c r="Q93" s="111"/>
      <c r="R93" s="61" t="str">
        <f t="shared" si="9"/>
        <v>Portsmouth</v>
      </c>
      <c r="S93" s="115" t="b">
        <f t="shared" si="10"/>
        <v>0</v>
      </c>
      <c r="U93" s="114"/>
      <c r="V93" s="114"/>
      <c r="W93" s="114"/>
      <c r="X93" s="114"/>
      <c r="Y93" s="114"/>
      <c r="Z93" s="114"/>
      <c r="AA93" s="114"/>
    </row>
    <row r="94" spans="1:27" s="68" customFormat="1" ht="13.5" customHeight="1" x14ac:dyDescent="0.2">
      <c r="A94" s="82"/>
      <c r="B94" s="69" t="s">
        <v>3</v>
      </c>
      <c r="C94" s="67"/>
      <c r="D94" s="204">
        <v>90.39</v>
      </c>
      <c r="E94" s="340" t="s">
        <v>67</v>
      </c>
      <c r="F94" s="121">
        <v>21.56</v>
      </c>
      <c r="G94" s="121">
        <v>25.88</v>
      </c>
      <c r="H94" s="121">
        <v>30.26</v>
      </c>
      <c r="I94" s="341" t="s">
        <v>67</v>
      </c>
      <c r="J94" s="336" t="s">
        <v>67</v>
      </c>
      <c r="K94" s="332">
        <f t="shared" si="12"/>
        <v>0.23852196039384888</v>
      </c>
      <c r="L94" s="332">
        <f t="shared" si="13"/>
        <v>0.28631485783825644</v>
      </c>
      <c r="M94" s="332">
        <f t="shared" si="14"/>
        <v>0.33477154552494748</v>
      </c>
      <c r="N94" s="342" t="s">
        <v>67</v>
      </c>
      <c r="O94" s="83"/>
      <c r="P94" s="94"/>
      <c r="Q94" s="111"/>
      <c r="R94" s="61" t="str">
        <f t="shared" si="9"/>
        <v>Reading</v>
      </c>
      <c r="S94" s="115" t="b">
        <f t="shared" si="10"/>
        <v>0</v>
      </c>
      <c r="U94" s="114"/>
      <c r="V94" s="114"/>
      <c r="W94" s="114"/>
      <c r="X94" s="114"/>
      <c r="Y94" s="114"/>
      <c r="Z94" s="114"/>
      <c r="AA94" s="114"/>
    </row>
    <row r="95" spans="1:27" s="68" customFormat="1" ht="13.5" customHeight="1" x14ac:dyDescent="0.2">
      <c r="A95" s="82"/>
      <c r="B95" s="69" t="s">
        <v>13</v>
      </c>
      <c r="C95" s="67"/>
      <c r="D95" s="204">
        <v>72.710000000000008</v>
      </c>
      <c r="E95" s="222">
        <v>8.59</v>
      </c>
      <c r="F95" s="121">
        <v>18.489999999999998</v>
      </c>
      <c r="G95" s="121">
        <v>18.59</v>
      </c>
      <c r="H95" s="121">
        <v>21.81</v>
      </c>
      <c r="I95" s="160">
        <v>5.23</v>
      </c>
      <c r="J95" s="331">
        <f t="shared" si="11"/>
        <v>0.11814055838261586</v>
      </c>
      <c r="K95" s="332">
        <f t="shared" si="12"/>
        <v>0.25429789575024064</v>
      </c>
      <c r="L95" s="332">
        <f t="shared" si="13"/>
        <v>0.25567322239031764</v>
      </c>
      <c r="M95" s="332">
        <f t="shared" si="14"/>
        <v>0.29995874020079766</v>
      </c>
      <c r="N95" s="333">
        <f t="shared" si="15"/>
        <v>7.1929583276028053E-2</v>
      </c>
      <c r="O95" s="83"/>
      <c r="P95" s="94"/>
      <c r="Q95" s="111"/>
      <c r="R95" s="61" t="str">
        <f t="shared" si="9"/>
        <v>Slough</v>
      </c>
      <c r="S95" s="115" t="b">
        <f t="shared" si="10"/>
        <v>0</v>
      </c>
      <c r="U95" s="114"/>
      <c r="V95" s="114"/>
      <c r="W95" s="114"/>
      <c r="X95" s="114"/>
      <c r="Y95" s="114"/>
      <c r="Z95" s="114"/>
      <c r="AA95" s="114"/>
    </row>
    <row r="96" spans="1:27" s="68" customFormat="1" ht="13.5" customHeight="1" x14ac:dyDescent="0.2">
      <c r="A96" s="82"/>
      <c r="B96" s="69" t="s">
        <v>28</v>
      </c>
      <c r="C96" s="67"/>
      <c r="D96" s="204">
        <v>216.5</v>
      </c>
      <c r="E96" s="222">
        <v>31.3</v>
      </c>
      <c r="F96" s="121">
        <v>54.9</v>
      </c>
      <c r="G96" s="121">
        <v>60.4</v>
      </c>
      <c r="H96" s="121">
        <v>56</v>
      </c>
      <c r="I96" s="160">
        <v>13.9</v>
      </c>
      <c r="J96" s="331">
        <f t="shared" si="11"/>
        <v>0.1445727482678984</v>
      </c>
      <c r="K96" s="332">
        <f t="shared" si="12"/>
        <v>0.25357967667436487</v>
      </c>
      <c r="L96" s="332">
        <f t="shared" si="13"/>
        <v>0.27898383371824481</v>
      </c>
      <c r="M96" s="332">
        <f t="shared" si="14"/>
        <v>0.25866050808314089</v>
      </c>
      <c r="N96" s="334">
        <f t="shared" si="15"/>
        <v>6.4203233256351036E-2</v>
      </c>
      <c r="O96" s="83"/>
      <c r="P96" s="94"/>
      <c r="Q96" s="111"/>
      <c r="R96" s="61" t="str">
        <f t="shared" si="9"/>
        <v>Somerset</v>
      </c>
      <c r="S96" s="115" t="b">
        <f t="shared" si="10"/>
        <v>0</v>
      </c>
      <c r="U96" s="114"/>
      <c r="V96" s="114"/>
      <c r="W96" s="114"/>
      <c r="X96" s="114"/>
      <c r="Y96" s="114"/>
      <c r="Z96" s="114"/>
      <c r="AA96" s="114"/>
    </row>
    <row r="97" spans="1:27" s="68" customFormat="1" ht="13.5" customHeight="1" x14ac:dyDescent="0.2">
      <c r="A97" s="82"/>
      <c r="B97" s="69" t="s">
        <v>14</v>
      </c>
      <c r="C97" s="67"/>
      <c r="D97" s="204">
        <v>163.18</v>
      </c>
      <c r="E97" s="222">
        <v>27.93</v>
      </c>
      <c r="F97" s="121">
        <v>43.75</v>
      </c>
      <c r="G97" s="121">
        <v>47.63</v>
      </c>
      <c r="H97" s="121">
        <v>37.56</v>
      </c>
      <c r="I97" s="160">
        <v>6.31</v>
      </c>
      <c r="J97" s="331">
        <f t="shared" si="11"/>
        <v>0.17116068145606078</v>
      </c>
      <c r="K97" s="332">
        <f t="shared" si="12"/>
        <v>0.26810883686726311</v>
      </c>
      <c r="L97" s="332">
        <f t="shared" si="13"/>
        <v>0.29188626057114841</v>
      </c>
      <c r="M97" s="332">
        <f t="shared" si="14"/>
        <v>0.23017526657678639</v>
      </c>
      <c r="N97" s="334">
        <f t="shared" si="15"/>
        <v>3.8668954528741264E-2</v>
      </c>
      <c r="O97" s="83"/>
      <c r="P97" s="94"/>
      <c r="Q97" s="111"/>
      <c r="R97" s="61" t="str">
        <f t="shared" si="9"/>
        <v>Southampton</v>
      </c>
      <c r="S97" s="115" t="b">
        <f t="shared" si="10"/>
        <v>0</v>
      </c>
      <c r="U97" s="114"/>
      <c r="V97" s="114"/>
      <c r="W97" s="114"/>
      <c r="X97" s="114"/>
      <c r="Y97" s="114"/>
      <c r="Z97" s="114"/>
      <c r="AA97" s="114"/>
    </row>
    <row r="98" spans="1:27" s="68" customFormat="1" ht="13.5" customHeight="1" x14ac:dyDescent="0.2">
      <c r="A98" s="82"/>
      <c r="B98" s="69" t="s">
        <v>7</v>
      </c>
      <c r="C98" s="67"/>
      <c r="D98" s="204">
        <v>470.19799999999998</v>
      </c>
      <c r="E98" s="222">
        <v>54.512</v>
      </c>
      <c r="F98" s="121">
        <v>144.90539999999999</v>
      </c>
      <c r="G98" s="121">
        <v>105.86579999999999</v>
      </c>
      <c r="H98" s="121">
        <v>123.72920000000001</v>
      </c>
      <c r="I98" s="160">
        <v>41.185600000000001</v>
      </c>
      <c r="J98" s="331">
        <f t="shared" si="11"/>
        <v>0.11593413838425515</v>
      </c>
      <c r="K98" s="332">
        <f t="shared" si="12"/>
        <v>0.30817953287763877</v>
      </c>
      <c r="L98" s="332">
        <f t="shared" si="13"/>
        <v>0.22515153190783457</v>
      </c>
      <c r="M98" s="332">
        <f t="shared" si="14"/>
        <v>0.26314276113467094</v>
      </c>
      <c r="N98" s="334">
        <f t="shared" si="15"/>
        <v>8.7592035695600576E-2</v>
      </c>
      <c r="O98" s="83"/>
      <c r="P98" s="94"/>
      <c r="Q98" s="111"/>
      <c r="R98" s="61" t="str">
        <f t="shared" si="9"/>
        <v>Surrey</v>
      </c>
      <c r="S98" s="115" t="b">
        <f t="shared" si="10"/>
        <v>0</v>
      </c>
      <c r="U98" s="114"/>
      <c r="V98" s="114"/>
      <c r="W98" s="114"/>
      <c r="X98" s="114"/>
      <c r="Y98" s="114"/>
      <c r="Z98" s="114"/>
      <c r="AA98" s="114"/>
    </row>
    <row r="99" spans="1:27" s="68" customFormat="1" ht="13.5" customHeight="1" x14ac:dyDescent="0.2">
      <c r="A99" s="175"/>
      <c r="B99" s="69" t="s">
        <v>48</v>
      </c>
      <c r="C99" s="67"/>
      <c r="D99" s="204">
        <v>108.88</v>
      </c>
      <c r="E99" s="222">
        <v>13</v>
      </c>
      <c r="F99" s="121">
        <v>27.84</v>
      </c>
      <c r="G99" s="121">
        <v>23.72</v>
      </c>
      <c r="H99" s="121">
        <v>29.32</v>
      </c>
      <c r="I99" s="160">
        <v>14.91</v>
      </c>
      <c r="J99" s="331">
        <f t="shared" si="11"/>
        <v>0.11939750183688465</v>
      </c>
      <c r="K99" s="332">
        <f t="shared" si="12"/>
        <v>0.25569434239529759</v>
      </c>
      <c r="L99" s="332">
        <f t="shared" si="13"/>
        <v>0.21785451873622336</v>
      </c>
      <c r="M99" s="332">
        <f t="shared" si="14"/>
        <v>0.26928728875826602</v>
      </c>
      <c r="N99" s="333">
        <f t="shared" si="15"/>
        <v>0.13693975018368848</v>
      </c>
      <c r="O99" s="83"/>
      <c r="P99" s="94"/>
      <c r="Q99" s="111"/>
      <c r="R99" s="61" t="str">
        <f t="shared" si="9"/>
        <v>Swindon</v>
      </c>
      <c r="S99" s="115" t="b">
        <f t="shared" si="10"/>
        <v>0</v>
      </c>
      <c r="U99" s="114"/>
      <c r="V99" s="114"/>
      <c r="W99" s="114"/>
      <c r="X99" s="114"/>
      <c r="Y99" s="114"/>
      <c r="Z99" s="114"/>
      <c r="AA99" s="114"/>
    </row>
    <row r="100" spans="1:27" s="68" customFormat="1" ht="13.5" customHeight="1" x14ac:dyDescent="0.2">
      <c r="A100" s="175"/>
      <c r="B100" s="69" t="s">
        <v>108</v>
      </c>
      <c r="C100" s="67"/>
      <c r="D100" s="204">
        <v>94.4</v>
      </c>
      <c r="E100" s="222">
        <v>7</v>
      </c>
      <c r="F100" s="121">
        <v>34</v>
      </c>
      <c r="G100" s="121">
        <v>28.4</v>
      </c>
      <c r="H100" s="121">
        <v>22</v>
      </c>
      <c r="I100" s="160">
        <v>3</v>
      </c>
      <c r="J100" s="331">
        <f t="shared" ref="J100" si="16">E100/$D100</f>
        <v>7.4152542372881353E-2</v>
      </c>
      <c r="K100" s="332">
        <f t="shared" ref="K100" si="17">F100/$D100</f>
        <v>0.36016949152542371</v>
      </c>
      <c r="L100" s="332">
        <f t="shared" ref="L100" si="18">G100/$D100</f>
        <v>0.30084745762711862</v>
      </c>
      <c r="M100" s="332">
        <f t="shared" ref="M100" si="19">H100/$D100</f>
        <v>0.23305084745762711</v>
      </c>
      <c r="N100" s="333">
        <f t="shared" ref="N100" si="20">I100/$D100</f>
        <v>3.1779661016949151E-2</v>
      </c>
      <c r="O100" s="83"/>
      <c r="P100" s="94"/>
      <c r="Q100" s="111"/>
      <c r="R100" s="61" t="str">
        <f t="shared" si="9"/>
        <v>Torbay</v>
      </c>
      <c r="S100" s="115" t="b">
        <f t="shared" si="10"/>
        <v>0</v>
      </c>
      <c r="U100" s="114"/>
      <c r="V100" s="114"/>
      <c r="W100" s="114"/>
      <c r="X100" s="114"/>
      <c r="Y100" s="114"/>
      <c r="Z100" s="114"/>
      <c r="AA100" s="114"/>
    </row>
    <row r="101" spans="1:27" s="68" customFormat="1" ht="13.5" customHeight="1" x14ac:dyDescent="0.2">
      <c r="A101" s="82"/>
      <c r="B101" s="69" t="s">
        <v>15</v>
      </c>
      <c r="C101" s="67"/>
      <c r="D101" s="204">
        <v>77.37</v>
      </c>
      <c r="E101" s="222">
        <v>12</v>
      </c>
      <c r="F101" s="121">
        <v>18.619999999999997</v>
      </c>
      <c r="G101" s="121">
        <v>18.91</v>
      </c>
      <c r="H101" s="121">
        <v>23.24</v>
      </c>
      <c r="I101" s="160">
        <v>4.5999999999999996</v>
      </c>
      <c r="J101" s="331">
        <f t="shared" si="11"/>
        <v>0.15509887553315238</v>
      </c>
      <c r="K101" s="332">
        <f t="shared" si="12"/>
        <v>0.24066175520227473</v>
      </c>
      <c r="L101" s="332">
        <f t="shared" si="13"/>
        <v>0.24440997802765929</v>
      </c>
      <c r="M101" s="332">
        <f t="shared" si="14"/>
        <v>0.30037482228253842</v>
      </c>
      <c r="N101" s="334">
        <f t="shared" si="15"/>
        <v>5.9454568954375071E-2</v>
      </c>
      <c r="O101" s="83"/>
      <c r="P101" s="94"/>
      <c r="Q101" s="111"/>
      <c r="R101" s="61" t="str">
        <f t="shared" si="9"/>
        <v>West Berkshire</v>
      </c>
      <c r="S101" s="115" t="b">
        <f t="shared" si="10"/>
        <v>0</v>
      </c>
      <c r="U101" s="114"/>
      <c r="V101" s="114"/>
      <c r="W101" s="114"/>
      <c r="X101" s="114"/>
      <c r="Y101" s="114"/>
      <c r="Z101" s="114"/>
      <c r="AA101" s="114"/>
    </row>
    <row r="102" spans="1:27" s="68" customFormat="1" ht="13.5" customHeight="1" x14ac:dyDescent="0.2">
      <c r="A102" s="82"/>
      <c r="B102" s="69" t="s">
        <v>5</v>
      </c>
      <c r="C102" s="67"/>
      <c r="D102" s="204">
        <v>444.36</v>
      </c>
      <c r="E102" s="222">
        <v>83.22</v>
      </c>
      <c r="F102" s="121">
        <v>103.02</v>
      </c>
      <c r="G102" s="121">
        <v>120.22</v>
      </c>
      <c r="H102" s="121">
        <v>108.07</v>
      </c>
      <c r="I102" s="160">
        <v>29.83</v>
      </c>
      <c r="J102" s="331">
        <f t="shared" si="11"/>
        <v>0.18728058331082906</v>
      </c>
      <c r="K102" s="332">
        <f t="shared" si="12"/>
        <v>0.23183904941938968</v>
      </c>
      <c r="L102" s="332">
        <f t="shared" si="13"/>
        <v>0.27054640381672518</v>
      </c>
      <c r="M102" s="332">
        <f t="shared" si="14"/>
        <v>0.24320370870465385</v>
      </c>
      <c r="N102" s="334">
        <f t="shared" si="15"/>
        <v>6.7130254748402188E-2</v>
      </c>
      <c r="O102" s="83"/>
      <c r="P102" s="94"/>
      <c r="Q102" s="111"/>
      <c r="R102" s="61" t="str">
        <f t="shared" si="9"/>
        <v>West Sussex</v>
      </c>
      <c r="S102" s="115" t="b">
        <f t="shared" si="10"/>
        <v>0</v>
      </c>
      <c r="U102" s="114"/>
      <c r="V102" s="114"/>
      <c r="W102" s="114"/>
      <c r="X102" s="114"/>
      <c r="Y102" s="114"/>
      <c r="Z102" s="114"/>
      <c r="AA102" s="114"/>
    </row>
    <row r="103" spans="1:27" s="68" customFormat="1" ht="13.5" customHeight="1" x14ac:dyDescent="0.2">
      <c r="A103" s="82"/>
      <c r="B103" s="69" t="s">
        <v>21</v>
      </c>
      <c r="C103" s="67"/>
      <c r="D103" s="205">
        <v>45.22</v>
      </c>
      <c r="E103" s="223">
        <v>3.5</v>
      </c>
      <c r="F103" s="161">
        <v>22.57</v>
      </c>
      <c r="G103" s="161">
        <v>5.5</v>
      </c>
      <c r="H103" s="161">
        <v>10.65</v>
      </c>
      <c r="I103" s="160">
        <v>3</v>
      </c>
      <c r="J103" s="331">
        <f t="shared" si="11"/>
        <v>7.7399380804953566E-2</v>
      </c>
      <c r="K103" s="332">
        <f t="shared" si="12"/>
        <v>0.49911543564794342</v>
      </c>
      <c r="L103" s="332">
        <f t="shared" si="13"/>
        <v>0.12162759840778417</v>
      </c>
      <c r="M103" s="332">
        <f t="shared" si="14"/>
        <v>0.23551525873507298</v>
      </c>
      <c r="N103" s="334">
        <f t="shared" si="15"/>
        <v>6.6342326404245908E-2</v>
      </c>
      <c r="O103" s="83"/>
      <c r="P103" s="94"/>
      <c r="Q103" s="111"/>
      <c r="R103" s="61" t="str">
        <f t="shared" si="9"/>
        <v>Windsor &amp; Maidenhead</v>
      </c>
      <c r="S103" s="115" t="b">
        <f t="shared" si="10"/>
        <v>0</v>
      </c>
      <c r="U103" s="114"/>
      <c r="V103" s="114"/>
      <c r="W103" s="114"/>
      <c r="X103" s="114"/>
      <c r="Y103" s="114"/>
      <c r="Z103" s="114"/>
      <c r="AA103" s="114"/>
    </row>
    <row r="104" spans="1:27" s="68" customFormat="1" ht="13.5" customHeight="1" x14ac:dyDescent="0.2">
      <c r="A104" s="82"/>
      <c r="B104" s="69" t="s">
        <v>16</v>
      </c>
      <c r="C104" s="67"/>
      <c r="D104" s="205">
        <v>57.4</v>
      </c>
      <c r="E104" s="223">
        <v>7.6</v>
      </c>
      <c r="F104" s="161">
        <v>11.6</v>
      </c>
      <c r="G104" s="161">
        <v>14.1</v>
      </c>
      <c r="H104" s="161">
        <v>21.1</v>
      </c>
      <c r="I104" s="160">
        <v>3</v>
      </c>
      <c r="J104" s="331">
        <f t="shared" si="11"/>
        <v>0.13240418118466898</v>
      </c>
      <c r="K104" s="332">
        <f t="shared" si="12"/>
        <v>0.20209059233449478</v>
      </c>
      <c r="L104" s="332">
        <f t="shared" si="13"/>
        <v>0.2456445993031359</v>
      </c>
      <c r="M104" s="332">
        <f t="shared" si="14"/>
        <v>0.36759581881533104</v>
      </c>
      <c r="N104" s="333">
        <f t="shared" si="15"/>
        <v>5.2264808362369339E-2</v>
      </c>
      <c r="O104" s="83"/>
      <c r="P104" s="94"/>
      <c r="Q104" s="111"/>
      <c r="R104" s="61" t="str">
        <f t="shared" si="9"/>
        <v>Wokingham</v>
      </c>
      <c r="S104" s="115" t="b">
        <f t="shared" si="10"/>
        <v>0</v>
      </c>
      <c r="U104" s="114"/>
      <c r="V104" s="114"/>
      <c r="W104" s="114"/>
      <c r="X104" s="114"/>
      <c r="Y104" s="114"/>
      <c r="Z104" s="114"/>
      <c r="AA104" s="114"/>
    </row>
    <row r="105" spans="1:27" s="68" customFormat="1" ht="13.5" customHeight="1" x14ac:dyDescent="0.2">
      <c r="A105" s="82"/>
      <c r="B105" s="88" t="s">
        <v>23</v>
      </c>
      <c r="C105" s="67"/>
      <c r="D105" s="206">
        <v>3990</v>
      </c>
      <c r="E105" s="211">
        <v>650</v>
      </c>
      <c r="F105" s="183">
        <v>1130</v>
      </c>
      <c r="G105" s="183">
        <v>990</v>
      </c>
      <c r="H105" s="183">
        <v>980</v>
      </c>
      <c r="I105" s="152">
        <v>240</v>
      </c>
      <c r="J105" s="331">
        <f t="shared" si="11"/>
        <v>0.16290726817042606</v>
      </c>
      <c r="K105" s="332">
        <f t="shared" si="12"/>
        <v>0.2832080200501253</v>
      </c>
      <c r="L105" s="332">
        <f t="shared" si="13"/>
        <v>0.24812030075187969</v>
      </c>
      <c r="M105" s="332">
        <f t="shared" si="14"/>
        <v>0.24561403508771928</v>
      </c>
      <c r="N105" s="334">
        <f t="shared" si="15"/>
        <v>6.0150375939849621E-2</v>
      </c>
      <c r="O105" s="83"/>
      <c r="P105" s="94"/>
      <c r="Q105" s="111"/>
      <c r="R105" s="61" t="str">
        <f t="shared" si="9"/>
        <v>South East</v>
      </c>
      <c r="S105" s="115" t="b">
        <f t="shared" si="10"/>
        <v>0</v>
      </c>
      <c r="U105" s="114"/>
      <c r="V105" s="114"/>
      <c r="W105" s="114"/>
      <c r="X105" s="114"/>
      <c r="Y105" s="114"/>
      <c r="Z105" s="114"/>
      <c r="AA105" s="114"/>
    </row>
    <row r="106" spans="1:27" s="68" customFormat="1" ht="13.5" customHeight="1" x14ac:dyDescent="0.2">
      <c r="A106" s="175"/>
      <c r="B106" s="186" t="s">
        <v>50</v>
      </c>
      <c r="C106" s="67"/>
      <c r="D106" s="207">
        <v>2510</v>
      </c>
      <c r="E106" s="212">
        <v>350</v>
      </c>
      <c r="F106" s="187">
        <v>660</v>
      </c>
      <c r="G106" s="187">
        <v>560</v>
      </c>
      <c r="H106" s="187">
        <v>590</v>
      </c>
      <c r="I106" s="189">
        <v>170</v>
      </c>
      <c r="J106" s="331">
        <f t="shared" si="11"/>
        <v>0.1394422310756972</v>
      </c>
      <c r="K106" s="332">
        <f t="shared" si="12"/>
        <v>0.26294820717131473</v>
      </c>
      <c r="L106" s="332">
        <f t="shared" si="13"/>
        <v>0.22310756972111553</v>
      </c>
      <c r="M106" s="332">
        <f t="shared" si="14"/>
        <v>0.23505976095617531</v>
      </c>
      <c r="N106" s="334">
        <f t="shared" si="15"/>
        <v>6.7729083665338641E-2</v>
      </c>
      <c r="O106" s="83"/>
      <c r="P106" s="94"/>
      <c r="Q106" s="111"/>
      <c r="R106" s="61" t="str">
        <f t="shared" si="9"/>
        <v>South West</v>
      </c>
      <c r="S106" s="115" t="b">
        <f t="shared" si="10"/>
        <v>0</v>
      </c>
      <c r="U106" s="114"/>
      <c r="V106" s="114"/>
      <c r="W106" s="114"/>
      <c r="X106" s="114"/>
      <c r="Y106" s="114"/>
      <c r="Z106" s="114"/>
      <c r="AA106" s="114"/>
    </row>
    <row r="107" spans="1:27" s="65" customFormat="1" ht="13.5" customHeight="1" x14ac:dyDescent="0.2">
      <c r="A107" s="79"/>
      <c r="B107" s="147" t="s">
        <v>40</v>
      </c>
      <c r="C107" s="58"/>
      <c r="D107" s="343">
        <v>27700</v>
      </c>
      <c r="E107" s="228">
        <v>4410</v>
      </c>
      <c r="F107" s="184">
        <v>8120</v>
      </c>
      <c r="G107" s="184">
        <v>6920</v>
      </c>
      <c r="H107" s="184">
        <v>6670</v>
      </c>
      <c r="I107" s="153">
        <v>1410</v>
      </c>
      <c r="J107" s="331">
        <f t="shared" si="11"/>
        <v>0.15920577617328519</v>
      </c>
      <c r="K107" s="332">
        <f t="shared" si="12"/>
        <v>0.29314079422382672</v>
      </c>
      <c r="L107" s="332">
        <f t="shared" si="13"/>
        <v>0.24981949458483754</v>
      </c>
      <c r="M107" s="332">
        <f t="shared" si="14"/>
        <v>0.24079422382671481</v>
      </c>
      <c r="N107" s="334">
        <f t="shared" si="15"/>
        <v>5.0902527075812276E-2</v>
      </c>
      <c r="O107" s="78"/>
      <c r="P107" s="92"/>
      <c r="Q107" s="105"/>
      <c r="U107" s="114"/>
      <c r="V107" s="114"/>
      <c r="W107" s="114"/>
      <c r="X107" s="114"/>
      <c r="Y107" s="114"/>
      <c r="Z107" s="114"/>
      <c r="AA107" s="114"/>
    </row>
    <row r="108" spans="1:27" s="65" customFormat="1" ht="12" customHeight="1" x14ac:dyDescent="0.2">
      <c r="A108" s="79"/>
      <c r="B108" s="326"/>
      <c r="C108" s="326"/>
      <c r="D108" s="326"/>
      <c r="E108" s="326"/>
      <c r="F108" s="326"/>
      <c r="G108" s="326"/>
      <c r="H108" s="326"/>
      <c r="I108" s="326"/>
      <c r="J108" s="102"/>
      <c r="K108" s="102"/>
      <c r="L108" s="102"/>
      <c r="M108" s="102"/>
      <c r="N108" s="102"/>
      <c r="O108" s="78"/>
      <c r="P108" s="92"/>
      <c r="Q108" s="105"/>
      <c r="U108" s="114"/>
      <c r="V108" s="114"/>
      <c r="W108" s="114"/>
      <c r="X108" s="114"/>
      <c r="Y108" s="114"/>
      <c r="Z108" s="114"/>
      <c r="AA108" s="114"/>
    </row>
    <row r="109" spans="1:27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3"/>
      <c r="J109" s="43"/>
      <c r="K109" s="45"/>
      <c r="L109" s="45"/>
      <c r="M109" s="45"/>
      <c r="N109" s="45"/>
      <c r="O109" s="78"/>
      <c r="P109" s="92"/>
      <c r="Q109" s="105"/>
      <c r="U109" s="114"/>
      <c r="V109" s="114"/>
      <c r="W109" s="114"/>
      <c r="X109" s="114"/>
      <c r="Y109" s="114"/>
      <c r="Z109" s="114"/>
      <c r="AA109" s="114"/>
    </row>
    <row r="110" spans="1:27" s="65" customFormat="1" ht="15" customHeight="1" x14ac:dyDescent="0.2">
      <c r="A110" s="319"/>
      <c r="B110" s="320"/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1"/>
      <c r="P110" s="92"/>
      <c r="Q110" s="105"/>
      <c r="U110" s="114"/>
      <c r="V110" s="114"/>
      <c r="W110" s="114"/>
      <c r="X110" s="114"/>
      <c r="Y110" s="114"/>
      <c r="Z110" s="114"/>
      <c r="AA110" s="114"/>
    </row>
    <row r="111" spans="1:27" s="65" customFormat="1" ht="11.25" customHeight="1" x14ac:dyDescent="0.2">
      <c r="A111" s="322"/>
      <c r="B111" s="323"/>
      <c r="C111" s="323"/>
      <c r="D111" s="323"/>
      <c r="E111" s="323"/>
      <c r="F111" s="323"/>
      <c r="G111" s="323"/>
      <c r="H111" s="323"/>
      <c r="I111" s="323"/>
      <c r="J111" s="323"/>
      <c r="K111" s="323"/>
      <c r="L111" s="323"/>
      <c r="M111" s="323"/>
      <c r="N111" s="323"/>
      <c r="O111" s="324"/>
      <c r="P111" s="92"/>
      <c r="Q111" s="105"/>
      <c r="S111" s="110"/>
      <c r="U111" s="114"/>
      <c r="V111" s="114"/>
      <c r="W111" s="114"/>
      <c r="X111" s="114"/>
      <c r="Y111" s="114"/>
      <c r="Z111" s="114"/>
      <c r="AA111" s="114"/>
    </row>
    <row r="112" spans="1:27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6"/>
      <c r="P112" s="92"/>
      <c r="Q112" s="158"/>
      <c r="R112" s="112"/>
      <c r="S112" s="112"/>
      <c r="T112" s="112"/>
      <c r="U112" s="114"/>
      <c r="V112" s="114"/>
      <c r="W112" s="114"/>
      <c r="X112" s="114"/>
      <c r="Y112" s="114"/>
      <c r="Z112" s="114"/>
      <c r="AA112" s="114"/>
    </row>
    <row r="113" spans="1:27" s="65" customFormat="1" ht="15" customHeight="1" x14ac:dyDescent="0.25">
      <c r="A113" s="77"/>
      <c r="B113" s="144" t="s">
        <v>124</v>
      </c>
      <c r="C113" s="60"/>
      <c r="D113" s="60"/>
      <c r="E113" s="60"/>
      <c r="F113" s="60"/>
      <c r="G113" s="60"/>
      <c r="H113" s="60"/>
      <c r="I113" s="60"/>
      <c r="J113" s="38"/>
      <c r="K113" s="38"/>
      <c r="L113" s="38"/>
      <c r="M113" s="38"/>
      <c r="N113" s="38"/>
      <c r="O113" s="78"/>
      <c r="P113" s="92"/>
      <c r="Q113" s="105"/>
      <c r="R113" s="112"/>
      <c r="S113" s="112"/>
      <c r="T113" s="112"/>
      <c r="U113" s="114"/>
      <c r="V113" s="114"/>
    </row>
    <row r="114" spans="1:27" s="65" customFormat="1" ht="18" customHeight="1" x14ac:dyDescent="0.2">
      <c r="A114" s="79"/>
      <c r="B114" s="172"/>
      <c r="C114" s="60"/>
      <c r="D114" s="60"/>
      <c r="E114" s="60"/>
      <c r="F114" s="60"/>
      <c r="G114" s="60"/>
      <c r="H114" s="60"/>
      <c r="I114" s="60"/>
      <c r="J114" s="38"/>
      <c r="K114" s="38"/>
      <c r="L114" s="38"/>
      <c r="M114" s="38"/>
      <c r="N114" s="38"/>
      <c r="O114" s="78"/>
      <c r="P114" s="92"/>
      <c r="Q114" s="105"/>
      <c r="R114" s="112"/>
      <c r="S114" s="112"/>
      <c r="T114" s="112"/>
      <c r="U114" s="114"/>
      <c r="V114" s="114"/>
    </row>
    <row r="115" spans="1:27" s="65" customFormat="1" ht="21" customHeight="1" x14ac:dyDescent="0.2">
      <c r="A115" s="79"/>
      <c r="B115" s="67"/>
      <c r="C115" s="67"/>
      <c r="D115" s="325" t="s">
        <v>79</v>
      </c>
      <c r="E115" s="325"/>
      <c r="F115" s="325" t="s">
        <v>78</v>
      </c>
      <c r="G115" s="325"/>
      <c r="H115" s="325" t="s">
        <v>84</v>
      </c>
      <c r="I115" s="325"/>
      <c r="J115" s="325" t="s">
        <v>83</v>
      </c>
      <c r="K115" s="325"/>
      <c r="L115" s="325" t="s">
        <v>82</v>
      </c>
      <c r="M115" s="325"/>
      <c r="N115" s="38"/>
      <c r="O115" s="78"/>
      <c r="P115" s="92"/>
      <c r="Q115" s="105"/>
      <c r="R115" s="112"/>
      <c r="S115" s="112"/>
      <c r="T115" s="112"/>
      <c r="U115" s="114"/>
      <c r="V115" s="114"/>
    </row>
    <row r="116" spans="1:27" s="63" customFormat="1" ht="13.5" customHeight="1" x14ac:dyDescent="0.2">
      <c r="A116" s="80"/>
      <c r="B116" s="69" t="s">
        <v>0</v>
      </c>
      <c r="C116" s="67"/>
      <c r="D116" s="218"/>
      <c r="E116" s="219"/>
      <c r="F116" s="218"/>
      <c r="G116" s="219"/>
      <c r="H116" s="218"/>
      <c r="I116" s="219"/>
      <c r="J116" s="218"/>
      <c r="K116" s="219"/>
      <c r="L116" s="218"/>
      <c r="M116" s="219"/>
      <c r="N116" s="38"/>
      <c r="O116" s="81"/>
      <c r="P116" s="93"/>
      <c r="Q116" s="108"/>
      <c r="R116" s="49" t="str">
        <f t="shared" ref="R116:R138" si="21">B116</f>
        <v>Bracknell Forest</v>
      </c>
      <c r="S116" s="50" t="b">
        <f>IF($R116=$S$76,J83)</f>
        <v>0</v>
      </c>
      <c r="T116" s="50" t="b">
        <f>IF($R116=$S$76,K83)</f>
        <v>0</v>
      </c>
      <c r="U116" s="50" t="b">
        <f>IF($R116=$S$76,L83)</f>
        <v>0</v>
      </c>
      <c r="V116" s="50" t="b">
        <f>IF($R116=$S$76,M83)</f>
        <v>0</v>
      </c>
      <c r="W116" s="50" t="b">
        <f>IF($R116=$S$76,N83)</f>
        <v>0</v>
      </c>
      <c r="X116" s="65"/>
      <c r="Y116" s="65"/>
      <c r="Z116" s="65"/>
      <c r="AA116" s="65"/>
    </row>
    <row r="117" spans="1:27" ht="13.5" customHeight="1" x14ac:dyDescent="0.2">
      <c r="A117" s="79"/>
      <c r="B117" s="69" t="s">
        <v>22</v>
      </c>
      <c r="C117" s="67"/>
      <c r="D117" s="218"/>
      <c r="E117" s="219"/>
      <c r="F117" s="218"/>
      <c r="G117" s="219"/>
      <c r="H117" s="218"/>
      <c r="I117" s="219"/>
      <c r="J117" s="218"/>
      <c r="K117" s="219"/>
      <c r="L117" s="218"/>
      <c r="M117" s="219"/>
      <c r="N117" s="41"/>
      <c r="O117" s="78"/>
      <c r="P117" s="92"/>
      <c r="Q117" s="105"/>
      <c r="R117" s="49" t="str">
        <f t="shared" si="21"/>
        <v>Brighton &amp; Hove</v>
      </c>
      <c r="S117" s="50" t="b">
        <f>IF($R117=$S$76,J84)</f>
        <v>0</v>
      </c>
      <c r="T117" s="50" t="b">
        <f>IF($R117=$S$76,K84)</f>
        <v>0</v>
      </c>
      <c r="U117" s="50" t="b">
        <f>IF($R117=$S$76,L84)</f>
        <v>0</v>
      </c>
      <c r="V117" s="50" t="b">
        <f>IF($R117=$S$76,M84)</f>
        <v>0</v>
      </c>
      <c r="W117" s="50" t="b">
        <f>IF($R117=$S$76,N84)</f>
        <v>0</v>
      </c>
    </row>
    <row r="118" spans="1:27" ht="13.5" customHeight="1" x14ac:dyDescent="0.2">
      <c r="A118" s="79"/>
      <c r="B118" s="69" t="s">
        <v>8</v>
      </c>
      <c r="C118" s="67"/>
      <c r="D118" s="218"/>
      <c r="E118" s="219"/>
      <c r="F118" s="218"/>
      <c r="G118" s="219"/>
      <c r="H118" s="218"/>
      <c r="I118" s="219"/>
      <c r="J118" s="218"/>
      <c r="K118" s="219"/>
      <c r="L118" s="218"/>
      <c r="M118" s="219"/>
      <c r="N118" s="41"/>
      <c r="O118" s="78"/>
      <c r="P118" s="92"/>
      <c r="Q118" s="105"/>
      <c r="R118" s="49" t="str">
        <f t="shared" si="21"/>
        <v>Buckinghamshire</v>
      </c>
      <c r="S118" s="50" t="b">
        <f>IF($R118=$S$76,J85)</f>
        <v>0</v>
      </c>
      <c r="T118" s="50" t="b">
        <f>IF($R118=$S$76,K85)</f>
        <v>0</v>
      </c>
      <c r="U118" s="50" t="b">
        <f>IF($R118=$S$76,L85)</f>
        <v>0</v>
      </c>
      <c r="V118" s="50" t="b">
        <f>IF($R118=$S$76,M85)</f>
        <v>0</v>
      </c>
      <c r="W118" s="50" t="b">
        <f>IF($R118=$S$76,N85)</f>
        <v>0</v>
      </c>
    </row>
    <row r="119" spans="1:27" ht="13.5" customHeight="1" x14ac:dyDescent="0.2">
      <c r="A119" s="79"/>
      <c r="B119" s="69" t="s">
        <v>4</v>
      </c>
      <c r="C119" s="67"/>
      <c r="D119" s="218"/>
      <c r="E119" s="219"/>
      <c r="F119" s="218"/>
      <c r="G119" s="219"/>
      <c r="H119" s="218"/>
      <c r="I119" s="219"/>
      <c r="J119" s="218"/>
      <c r="K119" s="219"/>
      <c r="L119" s="218"/>
      <c r="M119" s="219"/>
      <c r="N119" s="41"/>
      <c r="O119" s="78"/>
      <c r="P119" s="92"/>
      <c r="Q119" s="105"/>
      <c r="R119" s="49" t="str">
        <f t="shared" si="21"/>
        <v>East Sussex</v>
      </c>
      <c r="S119" s="50" t="b">
        <f>IF($R119=$S$76,J86)</f>
        <v>0</v>
      </c>
      <c r="T119" s="50" t="b">
        <f>IF($R119=$S$76,K86)</f>
        <v>0</v>
      </c>
      <c r="U119" s="50" t="b">
        <f>IF($R119=$S$76,L86)</f>
        <v>0</v>
      </c>
      <c r="V119" s="50" t="b">
        <f>IF($R119=$S$76,M86)</f>
        <v>0</v>
      </c>
      <c r="W119" s="50" t="b">
        <f>IF($R119=$S$76,N86)</f>
        <v>0</v>
      </c>
    </row>
    <row r="120" spans="1:27" ht="13.5" customHeight="1" x14ac:dyDescent="0.2">
      <c r="A120" s="79"/>
      <c r="B120" s="69" t="s">
        <v>6</v>
      </c>
      <c r="C120" s="67"/>
      <c r="D120" s="218"/>
      <c r="E120" s="219"/>
      <c r="F120" s="218"/>
      <c r="G120" s="219"/>
      <c r="H120" s="218"/>
      <c r="I120" s="219"/>
      <c r="J120" s="218"/>
      <c r="K120" s="219"/>
      <c r="L120" s="218"/>
      <c r="M120" s="219"/>
      <c r="N120" s="41"/>
      <c r="O120" s="78"/>
      <c r="P120" s="92"/>
      <c r="Q120" s="105"/>
      <c r="R120" s="49" t="str">
        <f t="shared" si="21"/>
        <v>Hampshire</v>
      </c>
      <c r="S120" s="50" t="b">
        <f>IF($R120=$S$76,J87)</f>
        <v>0</v>
      </c>
      <c r="T120" s="50" t="b">
        <f>IF($R120=$S$76,K87)</f>
        <v>0</v>
      </c>
      <c r="U120" s="50" t="b">
        <f>IF($R120=$S$76,L87)</f>
        <v>0</v>
      </c>
      <c r="V120" s="50" t="b">
        <f>IF($R120=$S$76,M87)</f>
        <v>0</v>
      </c>
      <c r="W120" s="50" t="b">
        <f>IF($R120=$S$76,N87)</f>
        <v>0</v>
      </c>
    </row>
    <row r="121" spans="1:27" ht="13.5" customHeight="1" x14ac:dyDescent="0.2">
      <c r="A121" s="79"/>
      <c r="B121" s="69" t="s">
        <v>1</v>
      </c>
      <c r="C121" s="67"/>
      <c r="D121" s="218"/>
      <c r="E121" s="219"/>
      <c r="F121" s="218"/>
      <c r="G121" s="219"/>
      <c r="H121" s="218"/>
      <c r="I121" s="219"/>
      <c r="J121" s="218"/>
      <c r="K121" s="219"/>
      <c r="L121" s="218"/>
      <c r="M121" s="219"/>
      <c r="N121" s="41"/>
      <c r="O121" s="78"/>
      <c r="P121" s="92"/>
      <c r="Q121" s="105"/>
      <c r="R121" s="49" t="str">
        <f t="shared" si="21"/>
        <v>Isle of Wight</v>
      </c>
      <c r="S121" s="50" t="b">
        <f>IF($R121=$S$76,J88)</f>
        <v>0</v>
      </c>
      <c r="T121" s="50" t="b">
        <f>IF($R121=$S$76,K88)</f>
        <v>0</v>
      </c>
      <c r="U121" s="50" t="b">
        <f>IF($R121=$S$76,L88)</f>
        <v>0</v>
      </c>
      <c r="V121" s="50" t="b">
        <f>IF($R121=$S$76,M88)</f>
        <v>0</v>
      </c>
      <c r="W121" s="50" t="b">
        <f>IF($R121=$S$76,N88)</f>
        <v>0</v>
      </c>
    </row>
    <row r="122" spans="1:27" ht="13.5" customHeight="1" x14ac:dyDescent="0.2">
      <c r="A122" s="79"/>
      <c r="B122" s="69" t="s">
        <v>9</v>
      </c>
      <c r="C122" s="67"/>
      <c r="D122" s="218"/>
      <c r="E122" s="219"/>
      <c r="F122" s="218"/>
      <c r="G122" s="219"/>
      <c r="H122" s="218"/>
      <c r="I122" s="219"/>
      <c r="J122" s="218"/>
      <c r="K122" s="219"/>
      <c r="L122" s="218"/>
      <c r="M122" s="219"/>
      <c r="N122" s="41"/>
      <c r="O122" s="78"/>
      <c r="P122" s="92"/>
      <c r="Q122" s="105"/>
      <c r="R122" s="49" t="str">
        <f t="shared" si="21"/>
        <v>Kent</v>
      </c>
      <c r="S122" s="50" t="b">
        <f>IF($R122=$S$76,J89)</f>
        <v>0</v>
      </c>
      <c r="T122" s="50" t="b">
        <f>IF($R122=$S$76,K89)</f>
        <v>0</v>
      </c>
      <c r="U122" s="50" t="b">
        <f>IF($R122=$S$76,L89)</f>
        <v>0</v>
      </c>
      <c r="V122" s="50" t="b">
        <f>IF($R122=$S$76,M89)</f>
        <v>0</v>
      </c>
      <c r="W122" s="50" t="b">
        <f>IF($R122=$S$76,N89)</f>
        <v>0</v>
      </c>
    </row>
    <row r="123" spans="1:27" s="65" customFormat="1" ht="13.5" customHeight="1" x14ac:dyDescent="0.2">
      <c r="A123" s="79"/>
      <c r="B123" s="69" t="s">
        <v>2</v>
      </c>
      <c r="C123" s="67"/>
      <c r="D123" s="218"/>
      <c r="E123" s="219"/>
      <c r="F123" s="218"/>
      <c r="G123" s="219"/>
      <c r="H123" s="218"/>
      <c r="I123" s="219"/>
      <c r="J123" s="218"/>
      <c r="K123" s="219"/>
      <c r="L123" s="218"/>
      <c r="M123" s="219"/>
      <c r="N123" s="41"/>
      <c r="O123" s="78"/>
      <c r="P123" s="92"/>
      <c r="Q123" s="105"/>
      <c r="R123" s="49" t="str">
        <f t="shared" si="21"/>
        <v>Medway</v>
      </c>
      <c r="S123" s="50" t="b">
        <f>IF($R123=$S$76,J90)</f>
        <v>0</v>
      </c>
      <c r="T123" s="50" t="b">
        <f>IF($R123=$S$76,K90)</f>
        <v>0</v>
      </c>
      <c r="U123" s="50" t="b">
        <f>IF($R123=$S$76,L90)</f>
        <v>0</v>
      </c>
      <c r="V123" s="50" t="b">
        <f>IF($R123=$S$76,M90)</f>
        <v>0</v>
      </c>
      <c r="W123" s="50" t="b">
        <f>IF($R123=$S$76,N90)</f>
        <v>0</v>
      </c>
    </row>
    <row r="124" spans="1:27" s="65" customFormat="1" ht="13.5" customHeight="1" x14ac:dyDescent="0.2">
      <c r="A124" s="79"/>
      <c r="B124" s="69" t="s">
        <v>10</v>
      </c>
      <c r="C124" s="67"/>
      <c r="D124" s="218"/>
      <c r="E124" s="219"/>
      <c r="F124" s="218"/>
      <c r="G124" s="219"/>
      <c r="H124" s="218"/>
      <c r="I124" s="219"/>
      <c r="J124" s="218"/>
      <c r="K124" s="219"/>
      <c r="L124" s="218"/>
      <c r="M124" s="219"/>
      <c r="N124" s="41"/>
      <c r="O124" s="78"/>
      <c r="P124" s="92"/>
      <c r="Q124" s="105"/>
      <c r="R124" s="49" t="str">
        <f t="shared" si="21"/>
        <v>Milton Keynes</v>
      </c>
      <c r="S124" s="50" t="b">
        <f>IF($R124=$S$76,J91)</f>
        <v>0</v>
      </c>
      <c r="T124" s="50" t="b">
        <f>IF($R124=$S$76,K91)</f>
        <v>0</v>
      </c>
      <c r="U124" s="50" t="b">
        <f>IF($R124=$S$76,L91)</f>
        <v>0</v>
      </c>
      <c r="V124" s="50" t="b">
        <f>IF($R124=$S$76,M91)</f>
        <v>0</v>
      </c>
      <c r="W124" s="50" t="b">
        <f>IF($R124=$S$76,N91)</f>
        <v>0</v>
      </c>
    </row>
    <row r="125" spans="1:27" s="65" customFormat="1" ht="13.5" customHeight="1" x14ac:dyDescent="0.2">
      <c r="A125" s="79"/>
      <c r="B125" s="69" t="s">
        <v>11</v>
      </c>
      <c r="C125" s="67"/>
      <c r="D125" s="218"/>
      <c r="E125" s="219"/>
      <c r="F125" s="218"/>
      <c r="G125" s="219"/>
      <c r="H125" s="218"/>
      <c r="I125" s="219"/>
      <c r="J125" s="218"/>
      <c r="K125" s="219"/>
      <c r="L125" s="218"/>
      <c r="M125" s="219"/>
      <c r="N125" s="41"/>
      <c r="O125" s="78"/>
      <c r="P125" s="92"/>
      <c r="Q125" s="105"/>
      <c r="R125" s="49" t="str">
        <f t="shared" si="21"/>
        <v>Oxfordshire</v>
      </c>
      <c r="S125" s="50" t="b">
        <f>IF($R125=$S$76,J92)</f>
        <v>0</v>
      </c>
      <c r="T125" s="50" t="b">
        <f>IF($R125=$S$76,K92)</f>
        <v>0</v>
      </c>
      <c r="U125" s="50" t="b">
        <f>IF($R125=$S$76,L92)</f>
        <v>0</v>
      </c>
      <c r="V125" s="50" t="b">
        <f>IF($R125=$S$76,M92)</f>
        <v>0</v>
      </c>
      <c r="W125" s="50" t="b">
        <f>IF($R125=$S$76,N92)</f>
        <v>0</v>
      </c>
    </row>
    <row r="126" spans="1:27" s="65" customFormat="1" ht="13.5" customHeight="1" x14ac:dyDescent="0.2">
      <c r="A126" s="79"/>
      <c r="B126" s="69" t="s">
        <v>12</v>
      </c>
      <c r="C126" s="67"/>
      <c r="D126" s="218"/>
      <c r="E126" s="219"/>
      <c r="F126" s="218"/>
      <c r="G126" s="219"/>
      <c r="H126" s="218"/>
      <c r="I126" s="219"/>
      <c r="J126" s="218"/>
      <c r="K126" s="219"/>
      <c r="L126" s="218"/>
      <c r="M126" s="219"/>
      <c r="N126" s="41"/>
      <c r="O126" s="78"/>
      <c r="P126" s="92"/>
      <c r="Q126" s="105"/>
      <c r="R126" s="49" t="str">
        <f t="shared" si="21"/>
        <v>Portsmouth</v>
      </c>
      <c r="S126" s="50" t="b">
        <f>IF($R126=$S$76,J93)</f>
        <v>0</v>
      </c>
      <c r="T126" s="50" t="b">
        <f>IF($R126=$S$76,K93)</f>
        <v>0</v>
      </c>
      <c r="U126" s="50" t="b">
        <f>IF($R126=$S$76,L93)</f>
        <v>0</v>
      </c>
      <c r="V126" s="50" t="b">
        <f>IF($R126=$S$76,M93)</f>
        <v>0</v>
      </c>
      <c r="W126" s="50" t="b">
        <f>IF($R126=$S$76,N93)</f>
        <v>0</v>
      </c>
    </row>
    <row r="127" spans="1:27" s="65" customFormat="1" ht="13.5" customHeight="1" x14ac:dyDescent="0.2">
      <c r="A127" s="79"/>
      <c r="B127" s="69" t="s">
        <v>3</v>
      </c>
      <c r="C127" s="67"/>
      <c r="D127" s="218"/>
      <c r="E127" s="219"/>
      <c r="F127" s="218"/>
      <c r="G127" s="219"/>
      <c r="H127" s="218"/>
      <c r="I127" s="219"/>
      <c r="J127" s="218"/>
      <c r="K127" s="219"/>
      <c r="L127" s="218"/>
      <c r="M127" s="219"/>
      <c r="N127" s="41"/>
      <c r="O127" s="78"/>
      <c r="P127" s="92"/>
      <c r="Q127" s="105"/>
      <c r="R127" s="49" t="str">
        <f t="shared" si="21"/>
        <v>Reading</v>
      </c>
      <c r="S127" s="50" t="b">
        <f>IF($R127=$S$76,J94)</f>
        <v>0</v>
      </c>
      <c r="T127" s="50" t="b">
        <f>IF($R127=$S$76,K94)</f>
        <v>0</v>
      </c>
      <c r="U127" s="50" t="b">
        <f>IF($R127=$S$76,L94)</f>
        <v>0</v>
      </c>
      <c r="V127" s="50" t="b">
        <f>IF($R127=$S$76,M94)</f>
        <v>0</v>
      </c>
      <c r="W127" s="50" t="b">
        <f>IF($R127=$S$76,N94)</f>
        <v>0</v>
      </c>
    </row>
    <row r="128" spans="1:27" s="65" customFormat="1" ht="13.5" customHeight="1" x14ac:dyDescent="0.2">
      <c r="A128" s="79"/>
      <c r="B128" s="69" t="s">
        <v>13</v>
      </c>
      <c r="C128" s="67"/>
      <c r="D128" s="218"/>
      <c r="E128" s="219"/>
      <c r="F128" s="218"/>
      <c r="G128" s="219"/>
      <c r="H128" s="218"/>
      <c r="I128" s="219"/>
      <c r="J128" s="218"/>
      <c r="K128" s="219"/>
      <c r="L128" s="218"/>
      <c r="M128" s="219"/>
      <c r="N128" s="41"/>
      <c r="O128" s="78"/>
      <c r="P128" s="92"/>
      <c r="Q128" s="105"/>
      <c r="R128" s="49" t="str">
        <f t="shared" si="21"/>
        <v>Slough</v>
      </c>
      <c r="S128" s="50" t="b">
        <f>IF($R128=$S$76,J95)</f>
        <v>0</v>
      </c>
      <c r="T128" s="50" t="b">
        <f>IF($R128=$S$76,K95)</f>
        <v>0</v>
      </c>
      <c r="U128" s="50" t="b">
        <f>IF($R128=$S$76,L95)</f>
        <v>0</v>
      </c>
      <c r="V128" s="50" t="b">
        <f>IF($R128=$S$76,M95)</f>
        <v>0</v>
      </c>
      <c r="W128" s="50" t="b">
        <f>IF($R128=$S$76,N95)</f>
        <v>0</v>
      </c>
    </row>
    <row r="129" spans="1:24" s="65" customFormat="1" ht="13.5" customHeight="1" x14ac:dyDescent="0.2">
      <c r="A129" s="79"/>
      <c r="B129" s="69" t="s">
        <v>28</v>
      </c>
      <c r="C129" s="67"/>
      <c r="D129" s="218"/>
      <c r="E129" s="219"/>
      <c r="F129" s="218"/>
      <c r="G129" s="219"/>
      <c r="H129" s="218"/>
      <c r="I129" s="219"/>
      <c r="J129" s="218"/>
      <c r="K129" s="219"/>
      <c r="L129" s="218"/>
      <c r="M129" s="219"/>
      <c r="N129" s="41"/>
      <c r="O129" s="78"/>
      <c r="P129" s="92"/>
      <c r="Q129" s="105"/>
      <c r="R129" s="49" t="str">
        <f t="shared" si="21"/>
        <v>Somerset</v>
      </c>
      <c r="S129" s="50" t="b">
        <f>IF($R129=$S$76,J96)</f>
        <v>0</v>
      </c>
      <c r="T129" s="50" t="b">
        <f>IF($R129=$S$76,K96)</f>
        <v>0</v>
      </c>
      <c r="U129" s="50" t="b">
        <f>IF($R129=$S$76,L96)</f>
        <v>0</v>
      </c>
      <c r="V129" s="50" t="b">
        <f>IF($R129=$S$76,M96)</f>
        <v>0</v>
      </c>
      <c r="W129" s="50" t="b">
        <f>IF($R129=$S$76,N96)</f>
        <v>0</v>
      </c>
    </row>
    <row r="130" spans="1:24" s="65" customFormat="1" ht="13.5" customHeight="1" x14ac:dyDescent="0.2">
      <c r="A130" s="79"/>
      <c r="B130" s="69" t="s">
        <v>14</v>
      </c>
      <c r="C130" s="67"/>
      <c r="D130" s="218"/>
      <c r="E130" s="219"/>
      <c r="F130" s="218"/>
      <c r="G130" s="219"/>
      <c r="H130" s="218"/>
      <c r="I130" s="219"/>
      <c r="J130" s="218"/>
      <c r="K130" s="219"/>
      <c r="L130" s="218"/>
      <c r="M130" s="219"/>
      <c r="N130" s="41"/>
      <c r="O130" s="78"/>
      <c r="P130" s="92"/>
      <c r="Q130" s="105"/>
      <c r="R130" s="49" t="str">
        <f t="shared" si="21"/>
        <v>Southampton</v>
      </c>
      <c r="S130" s="50" t="b">
        <f>IF($R130=$S$76,J97)</f>
        <v>0</v>
      </c>
      <c r="T130" s="50" t="b">
        <f>IF($R130=$S$76,K97)</f>
        <v>0</v>
      </c>
      <c r="U130" s="50" t="b">
        <f>IF($R130=$S$76,L97)</f>
        <v>0</v>
      </c>
      <c r="V130" s="50" t="b">
        <f>IF($R130=$S$76,M97)</f>
        <v>0</v>
      </c>
      <c r="W130" s="50" t="b">
        <f>IF($R130=$S$76,N97)</f>
        <v>0</v>
      </c>
    </row>
    <row r="131" spans="1:24" s="65" customFormat="1" ht="13.5" customHeight="1" x14ac:dyDescent="0.2">
      <c r="A131" s="79"/>
      <c r="B131" s="69" t="s">
        <v>7</v>
      </c>
      <c r="C131" s="67"/>
      <c r="D131" s="218"/>
      <c r="E131" s="219"/>
      <c r="F131" s="218"/>
      <c r="G131" s="219"/>
      <c r="H131" s="218"/>
      <c r="I131" s="219"/>
      <c r="J131" s="218"/>
      <c r="K131" s="219"/>
      <c r="L131" s="218"/>
      <c r="M131" s="219"/>
      <c r="N131" s="41"/>
      <c r="O131" s="78"/>
      <c r="P131" s="92"/>
      <c r="Q131" s="105"/>
      <c r="R131" s="49" t="str">
        <f t="shared" si="21"/>
        <v>Surrey</v>
      </c>
      <c r="S131" s="50" t="b">
        <f>IF($R131=$S$76,J98)</f>
        <v>0</v>
      </c>
      <c r="T131" s="50" t="b">
        <f>IF($R131=$S$76,K98)</f>
        <v>0</v>
      </c>
      <c r="U131" s="50" t="b">
        <f>IF($R131=$S$76,L98)</f>
        <v>0</v>
      </c>
      <c r="V131" s="50" t="b">
        <f>IF($R131=$S$76,M98)</f>
        <v>0</v>
      </c>
      <c r="W131" s="50" t="b">
        <f>IF($R131=$S$76,N98)</f>
        <v>0</v>
      </c>
    </row>
    <row r="132" spans="1:24" s="65" customFormat="1" ht="13.5" customHeight="1" x14ac:dyDescent="0.2">
      <c r="A132" s="137"/>
      <c r="B132" s="69" t="s">
        <v>48</v>
      </c>
      <c r="C132" s="67"/>
      <c r="D132" s="218"/>
      <c r="E132" s="219"/>
      <c r="F132" s="218"/>
      <c r="G132" s="219"/>
      <c r="H132" s="218"/>
      <c r="I132" s="219"/>
      <c r="J132" s="218"/>
      <c r="K132" s="219"/>
      <c r="L132" s="218"/>
      <c r="M132" s="219"/>
      <c r="N132" s="41"/>
      <c r="O132" s="78"/>
      <c r="P132" s="92"/>
      <c r="Q132" s="105"/>
      <c r="R132" s="49" t="str">
        <f t="shared" si="21"/>
        <v>Swindon</v>
      </c>
      <c r="S132" s="50" t="b">
        <f>IF($R132=$S$76,J99)</f>
        <v>0</v>
      </c>
      <c r="T132" s="50" t="b">
        <f>IF($R132=$S$76,K99)</f>
        <v>0</v>
      </c>
      <c r="U132" s="50" t="b">
        <f>IF($R132=$S$76,L99)</f>
        <v>0</v>
      </c>
      <c r="V132" s="50" t="b">
        <f>IF($R132=$S$76,M99)</f>
        <v>0</v>
      </c>
      <c r="W132" s="50" t="b">
        <f>IF($R132=$S$76,N99)</f>
        <v>0</v>
      </c>
    </row>
    <row r="133" spans="1:24" s="65" customFormat="1" ht="13.5" customHeight="1" x14ac:dyDescent="0.2">
      <c r="A133" s="137"/>
      <c r="B133" s="69" t="s">
        <v>108</v>
      </c>
      <c r="C133" s="67"/>
      <c r="D133" s="339"/>
      <c r="E133" s="219"/>
      <c r="F133" s="339"/>
      <c r="G133" s="219"/>
      <c r="H133" s="339"/>
      <c r="I133" s="219"/>
      <c r="J133" s="339"/>
      <c r="K133" s="219"/>
      <c r="L133" s="339"/>
      <c r="M133" s="219"/>
      <c r="N133" s="41"/>
      <c r="O133" s="78"/>
      <c r="P133" s="92"/>
      <c r="Q133" s="105"/>
      <c r="R133" s="49" t="str">
        <f t="shared" si="21"/>
        <v>Torbay</v>
      </c>
      <c r="S133" s="50" t="b">
        <f>IF($R133=$S$76,J100)</f>
        <v>0</v>
      </c>
      <c r="T133" s="50" t="b">
        <f>IF($R133=$S$76,K100)</f>
        <v>0</v>
      </c>
      <c r="U133" s="50" t="b">
        <f>IF($R133=$S$76,L100)</f>
        <v>0</v>
      </c>
      <c r="V133" s="50" t="b">
        <f>IF($R133=$S$76,M100)</f>
        <v>0</v>
      </c>
      <c r="W133" s="50" t="b">
        <f>IF($R133=$S$76,N100)</f>
        <v>0</v>
      </c>
    </row>
    <row r="134" spans="1:24" s="65" customFormat="1" ht="13.5" customHeight="1" x14ac:dyDescent="0.2">
      <c r="A134" s="79"/>
      <c r="B134" s="69" t="s">
        <v>15</v>
      </c>
      <c r="C134" s="67"/>
      <c r="D134" s="218"/>
      <c r="E134" s="219"/>
      <c r="F134" s="218"/>
      <c r="G134" s="219"/>
      <c r="H134" s="218"/>
      <c r="I134" s="219"/>
      <c r="J134" s="218"/>
      <c r="K134" s="219"/>
      <c r="L134" s="218"/>
      <c r="M134" s="219"/>
      <c r="N134" s="41"/>
      <c r="O134" s="78"/>
      <c r="P134" s="92"/>
      <c r="Q134" s="105"/>
      <c r="R134" s="49" t="str">
        <f t="shared" si="21"/>
        <v>West Berkshire</v>
      </c>
      <c r="S134" s="50" t="b">
        <f>IF($R134=$S$76,J101)</f>
        <v>0</v>
      </c>
      <c r="T134" s="50" t="b">
        <f>IF($R134=$S$76,K101)</f>
        <v>0</v>
      </c>
      <c r="U134" s="50" t="b">
        <f>IF($R134=$S$76,L101)</f>
        <v>0</v>
      </c>
      <c r="V134" s="50" t="b">
        <f>IF($R134=$S$76,M101)</f>
        <v>0</v>
      </c>
      <c r="W134" s="50" t="b">
        <f>IF($R134=$S$76,N101)</f>
        <v>0</v>
      </c>
    </row>
    <row r="135" spans="1:24" s="65" customFormat="1" ht="13.5" customHeight="1" x14ac:dyDescent="0.2">
      <c r="A135" s="79"/>
      <c r="B135" s="69" t="s">
        <v>5</v>
      </c>
      <c r="C135" s="67"/>
      <c r="D135" s="218"/>
      <c r="E135" s="219"/>
      <c r="F135" s="218"/>
      <c r="G135" s="219"/>
      <c r="H135" s="218"/>
      <c r="I135" s="219"/>
      <c r="J135" s="218"/>
      <c r="K135" s="219"/>
      <c r="L135" s="218"/>
      <c r="M135" s="219"/>
      <c r="N135" s="41"/>
      <c r="O135" s="78"/>
      <c r="P135" s="92"/>
      <c r="Q135" s="105"/>
      <c r="R135" s="49" t="str">
        <f t="shared" si="21"/>
        <v>West Sussex</v>
      </c>
      <c r="S135" s="50" t="b">
        <f>IF($R135=$S$76,J102)</f>
        <v>0</v>
      </c>
      <c r="T135" s="50" t="b">
        <f>IF($R135=$S$76,K102)</f>
        <v>0</v>
      </c>
      <c r="U135" s="50" t="b">
        <f>IF($R135=$S$76,L102)</f>
        <v>0</v>
      </c>
      <c r="V135" s="50" t="b">
        <f>IF($R135=$S$76,M102)</f>
        <v>0</v>
      </c>
      <c r="W135" s="50" t="b">
        <f>IF($R135=$S$76,N102)</f>
        <v>0</v>
      </c>
    </row>
    <row r="136" spans="1:24" s="65" customFormat="1" ht="13.5" customHeight="1" x14ac:dyDescent="0.2">
      <c r="A136" s="79"/>
      <c r="B136" s="69" t="s">
        <v>21</v>
      </c>
      <c r="C136" s="67"/>
      <c r="D136" s="218"/>
      <c r="E136" s="219"/>
      <c r="F136" s="218"/>
      <c r="G136" s="219"/>
      <c r="H136" s="218"/>
      <c r="I136" s="219"/>
      <c r="J136" s="218"/>
      <c r="K136" s="219"/>
      <c r="L136" s="218"/>
      <c r="M136" s="219"/>
      <c r="N136" s="41"/>
      <c r="O136" s="78"/>
      <c r="P136" s="92"/>
      <c r="Q136" s="105"/>
      <c r="R136" s="49" t="str">
        <f t="shared" si="21"/>
        <v>Windsor &amp; Maidenhead</v>
      </c>
      <c r="S136" s="50" t="b">
        <f>IF($R136=$S$76,J103)</f>
        <v>0</v>
      </c>
      <c r="T136" s="50" t="b">
        <f>IF($R136=$S$76,K103)</f>
        <v>0</v>
      </c>
      <c r="U136" s="50" t="b">
        <f>IF($R136=$S$76,L103)</f>
        <v>0</v>
      </c>
      <c r="V136" s="50" t="b">
        <f>IF($R136=$S$76,M103)</f>
        <v>0</v>
      </c>
      <c r="W136" s="50" t="b">
        <f>IF($R136=$S$76,N103)</f>
        <v>0</v>
      </c>
    </row>
    <row r="137" spans="1:24" s="65" customFormat="1" ht="13.5" customHeight="1" x14ac:dyDescent="0.2">
      <c r="A137" s="79"/>
      <c r="B137" s="69" t="s">
        <v>16</v>
      </c>
      <c r="C137" s="67"/>
      <c r="D137" s="218"/>
      <c r="E137" s="219"/>
      <c r="F137" s="218"/>
      <c r="G137" s="219"/>
      <c r="H137" s="218"/>
      <c r="I137" s="219"/>
      <c r="J137" s="218"/>
      <c r="K137" s="219"/>
      <c r="L137" s="218"/>
      <c r="M137" s="219"/>
      <c r="N137" s="41"/>
      <c r="O137" s="78"/>
      <c r="P137" s="92"/>
      <c r="Q137" s="105"/>
      <c r="R137" s="49" t="str">
        <f t="shared" si="21"/>
        <v>Wokingham</v>
      </c>
      <c r="S137" s="50" t="b">
        <f>IF($R137=$S$76,J104)</f>
        <v>0</v>
      </c>
      <c r="T137" s="50" t="b">
        <f>IF($R137=$S$76,K104)</f>
        <v>0</v>
      </c>
      <c r="U137" s="50" t="b">
        <f>IF($R137=$S$76,L104)</f>
        <v>0</v>
      </c>
      <c r="V137" s="50" t="b">
        <f>IF($R137=$S$76,M104)</f>
        <v>0</v>
      </c>
      <c r="W137" s="50" t="b">
        <f>IF($R137=$S$76,N104)</f>
        <v>0</v>
      </c>
    </row>
    <row r="138" spans="1:24" s="65" customFormat="1" ht="13.5" customHeight="1" x14ac:dyDescent="0.2">
      <c r="A138" s="79"/>
      <c r="B138" s="88" t="s">
        <v>23</v>
      </c>
      <c r="C138" s="67"/>
      <c r="D138" s="218"/>
      <c r="E138" s="219"/>
      <c r="F138" s="218"/>
      <c r="G138" s="219"/>
      <c r="H138" s="218"/>
      <c r="I138" s="219"/>
      <c r="J138" s="218"/>
      <c r="K138" s="219"/>
      <c r="L138" s="218"/>
      <c r="M138" s="219"/>
      <c r="N138" s="41"/>
      <c r="O138" s="78"/>
      <c r="P138" s="92"/>
      <c r="Q138" s="105"/>
      <c r="R138" s="49" t="str">
        <f t="shared" si="21"/>
        <v>South East</v>
      </c>
      <c r="S138" s="50" t="b">
        <f>IF($R138=$S$76,J105)</f>
        <v>0</v>
      </c>
      <c r="T138" s="50" t="b">
        <f>IF($R138=$S$76,K105)</f>
        <v>0</v>
      </c>
      <c r="U138" s="50" t="b">
        <f>IF($R138=$S$76,L105)</f>
        <v>0</v>
      </c>
      <c r="V138" s="50" t="b">
        <f>IF($R138=$S$76,M105)</f>
        <v>0</v>
      </c>
      <c r="W138" s="50" t="b">
        <f>IF($R138=$S$76,N105)</f>
        <v>0</v>
      </c>
    </row>
    <row r="139" spans="1:24" s="65" customFormat="1" ht="13.5" customHeight="1" x14ac:dyDescent="0.2">
      <c r="A139" s="137"/>
      <c r="B139" s="186" t="s">
        <v>50</v>
      </c>
      <c r="C139" s="67"/>
      <c r="D139" s="218"/>
      <c r="E139" s="219"/>
      <c r="F139" s="218"/>
      <c r="G139" s="219"/>
      <c r="H139" s="218"/>
      <c r="I139" s="219"/>
      <c r="J139" s="218"/>
      <c r="K139" s="219"/>
      <c r="L139" s="218"/>
      <c r="M139" s="219"/>
      <c r="N139" s="41"/>
      <c r="O139" s="78"/>
      <c r="P139" s="92"/>
      <c r="Q139" s="105"/>
      <c r="R139" s="117"/>
      <c r="S139" s="180"/>
    </row>
    <row r="140" spans="1:24" s="65" customFormat="1" ht="13.5" customHeight="1" x14ac:dyDescent="0.2">
      <c r="A140" s="79"/>
      <c r="B140" s="147" t="s">
        <v>40</v>
      </c>
      <c r="C140" s="58"/>
      <c r="D140" s="218"/>
      <c r="E140" s="219"/>
      <c r="F140" s="218"/>
      <c r="G140" s="219"/>
      <c r="H140" s="218"/>
      <c r="I140" s="219"/>
      <c r="J140" s="218"/>
      <c r="K140" s="219"/>
      <c r="L140" s="218"/>
      <c r="M140" s="219"/>
      <c r="N140" s="38"/>
      <c r="O140" s="78"/>
      <c r="P140" s="92"/>
      <c r="Q140" s="105"/>
    </row>
    <row r="141" spans="1:24" s="65" customFormat="1" ht="15.75" customHeight="1" x14ac:dyDescent="0.2">
      <c r="A141" s="137"/>
      <c r="B141" s="59"/>
      <c r="C141" s="59"/>
      <c r="D141" s="220"/>
      <c r="E141" s="221"/>
      <c r="F141" s="220"/>
      <c r="G141" s="221"/>
      <c r="H141" s="220"/>
      <c r="I141" s="221"/>
      <c r="J141" s="220"/>
      <c r="K141" s="221"/>
      <c r="L141" s="220"/>
      <c r="M141" s="221"/>
      <c r="N141" s="38"/>
      <c r="O141" s="78"/>
      <c r="P141" s="92"/>
      <c r="Q141" s="105"/>
      <c r="X141" s="117"/>
    </row>
    <row r="142" spans="1:24" s="65" customFormat="1" ht="15.7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55"/>
      <c r="J142" s="55"/>
      <c r="K142" s="38"/>
      <c r="L142" s="38"/>
      <c r="M142" s="38"/>
      <c r="N142" s="38"/>
      <c r="O142" s="78"/>
      <c r="P142" s="92"/>
      <c r="Q142" s="105"/>
      <c r="X142" s="117"/>
    </row>
    <row r="143" spans="1:24" s="65" customFormat="1" ht="15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55"/>
      <c r="J143" s="55"/>
      <c r="K143" s="38"/>
      <c r="L143" s="38"/>
      <c r="M143" s="38"/>
      <c r="N143" s="38"/>
      <c r="O143" s="78"/>
      <c r="P143" s="92"/>
      <c r="Q143" s="105"/>
      <c r="X143" s="117"/>
    </row>
    <row r="144" spans="1:24" s="65" customFormat="1" ht="9.7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55"/>
      <c r="J144" s="55"/>
      <c r="K144" s="38"/>
      <c r="L144" s="38"/>
      <c r="M144" s="38"/>
      <c r="N144" s="38"/>
      <c r="O144" s="78"/>
      <c r="P144" s="92"/>
      <c r="Q144" s="105"/>
      <c r="X144" s="117"/>
    </row>
    <row r="145" spans="1:25" s="65" customFormat="1" ht="36" customHeight="1" x14ac:dyDescent="0.2">
      <c r="A145" s="79"/>
      <c r="B145" s="59"/>
      <c r="C145" s="59"/>
      <c r="D145" s="55"/>
      <c r="E145" s="55"/>
      <c r="F145" s="55"/>
      <c r="G145" s="55"/>
      <c r="H145" s="55"/>
      <c r="I145" s="55"/>
      <c r="J145" s="55"/>
      <c r="K145" s="38"/>
      <c r="L145" s="38"/>
      <c r="M145" s="38"/>
      <c r="N145" s="38"/>
      <c r="O145" s="78"/>
      <c r="P145" s="92"/>
      <c r="Q145" s="105"/>
      <c r="X145" s="117"/>
    </row>
    <row r="146" spans="1:25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3"/>
      <c r="J146" s="43"/>
      <c r="K146" s="45"/>
      <c r="L146" s="45"/>
      <c r="M146" s="45"/>
      <c r="N146" s="45"/>
      <c r="O146" s="78"/>
      <c r="P146" s="92"/>
      <c r="Q146" s="105"/>
    </row>
    <row r="147" spans="1:25" s="65" customFormat="1" ht="15" customHeight="1" x14ac:dyDescent="0.2">
      <c r="A147" s="319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1"/>
      <c r="P147" s="92"/>
      <c r="Q147" s="105"/>
    </row>
    <row r="148" spans="1:25" s="65" customFormat="1" ht="11.25" customHeight="1" x14ac:dyDescent="0.2">
      <c r="A148" s="322"/>
      <c r="B148" s="323"/>
      <c r="C148" s="323"/>
      <c r="D148" s="323"/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24"/>
      <c r="P148" s="92"/>
      <c r="Q148" s="105"/>
    </row>
    <row r="149" spans="1:25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92"/>
      <c r="Q149" s="105"/>
      <c r="Y149" s="66"/>
    </row>
    <row r="150" spans="1:25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92"/>
      <c r="Q150" s="105"/>
      <c r="Y150" s="66"/>
    </row>
    <row r="151" spans="1:25" s="65" customFormat="1" ht="11.25" customHeight="1" x14ac:dyDescent="0.2">
      <c r="A151" s="98"/>
      <c r="B151" s="301" t="s">
        <v>25</v>
      </c>
      <c r="C151" s="244"/>
      <c r="D151" s="41"/>
      <c r="E151" s="41"/>
      <c r="F151" s="41"/>
      <c r="G151" s="41"/>
      <c r="H151" s="41"/>
      <c r="I151" s="38"/>
      <c r="J151" s="38"/>
      <c r="K151" s="38"/>
      <c r="L151" s="38"/>
      <c r="M151" s="38"/>
      <c r="N151" s="38"/>
      <c r="O151" s="38"/>
      <c r="P151" s="92"/>
      <c r="Q151" s="105"/>
      <c r="Y151" s="66"/>
    </row>
    <row r="152" spans="1:25" s="65" customFormat="1" ht="11.25" customHeight="1" x14ac:dyDescent="0.2">
      <c r="A152" s="98"/>
      <c r="B152" s="302"/>
      <c r="C152" s="243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92"/>
      <c r="Q152" s="105"/>
      <c r="Y152" s="66"/>
    </row>
    <row r="153" spans="1:25" s="65" customFormat="1" ht="11.25" customHeight="1" x14ac:dyDescent="0.2">
      <c r="A153" s="98"/>
      <c r="B153" s="312" t="s">
        <v>35</v>
      </c>
      <c r="C153" s="312"/>
      <c r="D153" s="312"/>
      <c r="E153" s="312"/>
      <c r="F153" s="263"/>
      <c r="G153" s="263"/>
      <c r="H153" s="263"/>
      <c r="I153" s="263"/>
      <c r="J153" s="55"/>
      <c r="K153" s="38"/>
      <c r="L153" s="38"/>
      <c r="M153" s="38"/>
      <c r="N153" s="38"/>
      <c r="O153" s="38"/>
      <c r="P153" s="92"/>
      <c r="Q153" s="105"/>
      <c r="Y153" s="66"/>
    </row>
    <row r="154" spans="1:25" s="65" customFormat="1" ht="11.25" customHeight="1" x14ac:dyDescent="0.2">
      <c r="A154" s="98"/>
      <c r="B154" s="312"/>
      <c r="C154" s="312"/>
      <c r="D154" s="312"/>
      <c r="E154" s="312"/>
      <c r="F154" s="263"/>
      <c r="G154" s="263"/>
      <c r="H154" s="263"/>
      <c r="I154" s="263"/>
      <c r="J154" s="55"/>
      <c r="K154" s="38"/>
      <c r="L154" s="38"/>
      <c r="M154" s="38"/>
      <c r="N154" s="38"/>
      <c r="O154" s="38"/>
      <c r="P154" s="92"/>
      <c r="Q154" s="105"/>
      <c r="Y154" s="66"/>
    </row>
    <row r="155" spans="1:25" ht="11.25" customHeight="1" x14ac:dyDescent="0.2">
      <c r="A155" s="98"/>
      <c r="B155" s="312" t="s">
        <v>36</v>
      </c>
      <c r="C155" s="312"/>
      <c r="D155" s="312"/>
      <c r="E155" s="312"/>
      <c r="F155" s="263"/>
      <c r="G155" s="263"/>
      <c r="H155" s="263"/>
      <c r="I155" s="263"/>
      <c r="J155" s="55"/>
      <c r="K155" s="38"/>
      <c r="L155" s="38"/>
      <c r="M155" s="38"/>
      <c r="N155" s="38"/>
      <c r="O155" s="38"/>
      <c r="P155" s="92"/>
      <c r="Q155" s="105"/>
      <c r="Y155" s="66"/>
    </row>
    <row r="156" spans="1:25" ht="11.25" customHeight="1" x14ac:dyDescent="0.2">
      <c r="A156" s="98"/>
      <c r="B156" s="312"/>
      <c r="C156" s="312"/>
      <c r="D156" s="312"/>
      <c r="E156" s="312"/>
      <c r="F156" s="263"/>
      <c r="G156" s="263"/>
      <c r="H156" s="263"/>
      <c r="I156" s="263"/>
      <c r="J156" s="55"/>
      <c r="K156" s="38"/>
      <c r="L156" s="38"/>
      <c r="M156" s="38"/>
      <c r="N156" s="38"/>
      <c r="O156" s="38"/>
      <c r="P156" s="92"/>
      <c r="Q156" s="105"/>
      <c r="Y156" s="66"/>
    </row>
    <row r="157" spans="1:25" ht="11.25" customHeight="1" x14ac:dyDescent="0.2">
      <c r="A157" s="98"/>
      <c r="B157" s="312" t="s">
        <v>37</v>
      </c>
      <c r="C157" s="312"/>
      <c r="D157" s="312"/>
      <c r="E157" s="312"/>
      <c r="F157" s="263"/>
      <c r="G157" s="263"/>
      <c r="H157" s="263"/>
      <c r="I157" s="263"/>
      <c r="J157" s="55"/>
      <c r="K157" s="38"/>
      <c r="L157" s="38"/>
      <c r="M157" s="38"/>
      <c r="N157" s="38"/>
      <c r="O157" s="38"/>
      <c r="P157" s="92"/>
      <c r="Q157" s="105"/>
      <c r="Y157" s="66"/>
    </row>
    <row r="158" spans="1:25" ht="11.25" customHeight="1" x14ac:dyDescent="0.2">
      <c r="A158" s="98"/>
      <c r="B158" s="312"/>
      <c r="C158" s="312"/>
      <c r="D158" s="312"/>
      <c r="E158" s="312"/>
      <c r="F158" s="263"/>
      <c r="G158" s="263"/>
      <c r="H158" s="263"/>
      <c r="I158" s="263"/>
      <c r="J158" s="55"/>
      <c r="K158" s="38"/>
      <c r="L158" s="38"/>
      <c r="M158" s="38"/>
      <c r="N158" s="38"/>
      <c r="O158" s="38"/>
      <c r="P158" s="92"/>
      <c r="Q158" s="105"/>
      <c r="Y158" s="66"/>
    </row>
    <row r="159" spans="1:25" s="65" customFormat="1" ht="11.25" customHeight="1" x14ac:dyDescent="0.2">
      <c r="A159" s="98"/>
      <c r="B159" s="312" t="s">
        <v>96</v>
      </c>
      <c r="C159" s="312"/>
      <c r="D159" s="312"/>
      <c r="E159" s="312"/>
      <c r="F159" s="263"/>
      <c r="G159" s="263"/>
      <c r="H159" s="263"/>
      <c r="I159" s="263"/>
      <c r="J159" s="55"/>
      <c r="K159" s="38"/>
      <c r="L159" s="38"/>
      <c r="M159" s="38"/>
      <c r="N159" s="38"/>
      <c r="O159" s="38"/>
      <c r="P159" s="92"/>
      <c r="Q159" s="105"/>
      <c r="Y159" s="66"/>
    </row>
    <row r="160" spans="1:25" s="65" customFormat="1" ht="11.25" customHeight="1" x14ac:dyDescent="0.2">
      <c r="A160" s="98"/>
      <c r="B160" s="312"/>
      <c r="C160" s="312"/>
      <c r="D160" s="312"/>
      <c r="E160" s="312"/>
      <c r="F160" s="263"/>
      <c r="G160" s="263"/>
      <c r="H160" s="263"/>
      <c r="I160" s="263"/>
      <c r="J160" s="55"/>
      <c r="K160" s="38"/>
      <c r="L160" s="38"/>
      <c r="M160" s="38"/>
      <c r="N160" s="38"/>
      <c r="O160" s="38"/>
      <c r="P160" s="92"/>
      <c r="Q160" s="105"/>
      <c r="Y160" s="66"/>
    </row>
    <row r="161" spans="1:27" s="65" customFormat="1" ht="11.25" customHeight="1" x14ac:dyDescent="0.2">
      <c r="A161" s="98"/>
      <c r="B161" s="312" t="s">
        <v>97</v>
      </c>
      <c r="C161" s="312"/>
      <c r="D161" s="312"/>
      <c r="E161" s="312"/>
      <c r="F161" s="263"/>
      <c r="G161" s="263"/>
      <c r="H161" s="263"/>
      <c r="I161" s="263"/>
      <c r="J161" s="55"/>
      <c r="K161" s="38"/>
      <c r="L161" s="38"/>
      <c r="M161" s="38"/>
      <c r="N161" s="38"/>
      <c r="O161" s="38"/>
      <c r="P161" s="92"/>
      <c r="Q161" s="105"/>
      <c r="Y161" s="66"/>
    </row>
    <row r="162" spans="1:27" s="65" customFormat="1" ht="11.25" customHeight="1" x14ac:dyDescent="0.2">
      <c r="A162" s="98"/>
      <c r="B162" s="312"/>
      <c r="C162" s="312"/>
      <c r="D162" s="312"/>
      <c r="E162" s="312"/>
      <c r="F162" s="263"/>
      <c r="G162" s="263"/>
      <c r="H162" s="263"/>
      <c r="I162" s="263"/>
      <c r="J162" s="55"/>
      <c r="K162" s="38"/>
      <c r="L162" s="38"/>
      <c r="M162" s="38"/>
      <c r="N162" s="38"/>
      <c r="O162" s="38"/>
      <c r="P162" s="92"/>
      <c r="Q162" s="105"/>
      <c r="Y162" s="66"/>
    </row>
    <row r="163" spans="1:27" s="65" customFormat="1" ht="11.25" customHeight="1" x14ac:dyDescent="0.2">
      <c r="A163" s="98"/>
      <c r="B163" s="312" t="s">
        <v>103</v>
      </c>
      <c r="C163" s="312"/>
      <c r="D163" s="312"/>
      <c r="E163" s="312"/>
      <c r="F163" s="263"/>
      <c r="G163" s="263"/>
      <c r="H163" s="263"/>
      <c r="I163" s="263"/>
      <c r="J163" s="55"/>
      <c r="K163" s="38"/>
      <c r="L163" s="38"/>
      <c r="M163" s="38"/>
      <c r="N163" s="38"/>
      <c r="O163" s="38"/>
      <c r="P163" s="92"/>
      <c r="Q163" s="105"/>
      <c r="Y163" s="66"/>
    </row>
    <row r="164" spans="1:27" s="65" customFormat="1" ht="11.25" customHeight="1" x14ac:dyDescent="0.2">
      <c r="A164" s="98"/>
      <c r="B164" s="312"/>
      <c r="C164" s="312"/>
      <c r="D164" s="312"/>
      <c r="E164" s="312"/>
      <c r="F164" s="263"/>
      <c r="G164" s="263"/>
      <c r="H164" s="263"/>
      <c r="I164" s="263"/>
      <c r="J164" s="55"/>
      <c r="K164" s="38"/>
      <c r="L164" s="38"/>
      <c r="M164" s="38"/>
      <c r="N164" s="38"/>
      <c r="O164" s="38"/>
      <c r="P164" s="92"/>
      <c r="Q164" s="105"/>
      <c r="Y164" s="66"/>
    </row>
    <row r="165" spans="1:27" ht="18.75" customHeight="1" x14ac:dyDescent="0.2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96"/>
      <c r="Q165" s="159"/>
      <c r="R165" s="113"/>
      <c r="S165" s="113"/>
      <c r="T165" s="113"/>
      <c r="U165" s="113"/>
      <c r="V165" s="113"/>
      <c r="W165" s="113"/>
      <c r="X165" s="113"/>
    </row>
    <row r="166" spans="1:27" s="64" customFormat="1" ht="11.2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101"/>
      <c r="R166" s="65"/>
      <c r="S166" s="65"/>
      <c r="T166" s="65"/>
      <c r="U166" s="65"/>
      <c r="V166" s="65"/>
      <c r="W166" s="65"/>
      <c r="X166" s="65"/>
      <c r="Y166" s="65"/>
      <c r="Z166" s="65"/>
      <c r="AA166" s="65"/>
    </row>
  </sheetData>
  <sheetProtection sheet="1" objects="1" scenarios="1"/>
  <mergeCells count="33">
    <mergeCell ref="D7:D8"/>
    <mergeCell ref="E7:I7"/>
    <mergeCell ref="J7:N7"/>
    <mergeCell ref="B34:I34"/>
    <mergeCell ref="A36:O36"/>
    <mergeCell ref="A73:O73"/>
    <mergeCell ref="A74:O74"/>
    <mergeCell ref="A147:O147"/>
    <mergeCell ref="A148:O148"/>
    <mergeCell ref="B151:B152"/>
    <mergeCell ref="B108:I108"/>
    <mergeCell ref="E81:I81"/>
    <mergeCell ref="J81:N81"/>
    <mergeCell ref="D81:D82"/>
    <mergeCell ref="L115:M115"/>
    <mergeCell ref="J115:K115"/>
    <mergeCell ref="H115:I115"/>
    <mergeCell ref="F115:G115"/>
    <mergeCell ref="D115:E115"/>
    <mergeCell ref="A37:O37"/>
    <mergeCell ref="D41:E41"/>
    <mergeCell ref="F41:G41"/>
    <mergeCell ref="H41:I41"/>
    <mergeCell ref="J41:K41"/>
    <mergeCell ref="L41:M41"/>
    <mergeCell ref="B159:E160"/>
    <mergeCell ref="B161:E162"/>
    <mergeCell ref="B163:E164"/>
    <mergeCell ref="A110:O110"/>
    <mergeCell ref="A111:O111"/>
    <mergeCell ref="B153:E154"/>
    <mergeCell ref="B155:E156"/>
    <mergeCell ref="B157:E158"/>
  </mergeCells>
  <conditionalFormatting sqref="B116:B140 B83:B107 D83:I107 B42:B66 B9:B33 D9:I33">
    <cfRule type="containsErrors" dxfId="56" priority="1078">
      <formula>ISERROR(B9)</formula>
    </cfRule>
  </conditionalFormatting>
  <conditionalFormatting sqref="J9:N33">
    <cfRule type="colorScale" priority="93">
      <colorScale>
        <cfvo type="min"/>
        <cfvo type="max"/>
        <color rgb="FFFCFCFF"/>
        <color rgb="FFF8696B"/>
      </colorScale>
    </cfRule>
  </conditionalFormatting>
  <conditionalFormatting sqref="J10:N10">
    <cfRule type="colorScale" priority="92">
      <colorScale>
        <cfvo type="min"/>
        <cfvo type="max"/>
        <color rgb="FFFCFCFF"/>
        <color rgb="FFF8696B"/>
      </colorScale>
    </cfRule>
  </conditionalFormatting>
  <conditionalFormatting sqref="J11:N11">
    <cfRule type="colorScale" priority="91">
      <colorScale>
        <cfvo type="min"/>
        <cfvo type="max"/>
        <color rgb="FFFCFCFF"/>
        <color rgb="FFF8696B"/>
      </colorScale>
    </cfRule>
  </conditionalFormatting>
  <conditionalFormatting sqref="J12:N12">
    <cfRule type="colorScale" priority="90">
      <colorScale>
        <cfvo type="min"/>
        <cfvo type="max"/>
        <color rgb="FFFCFCFF"/>
        <color rgb="FFF8696B"/>
      </colorScale>
    </cfRule>
  </conditionalFormatting>
  <conditionalFormatting sqref="J13:N13">
    <cfRule type="colorScale" priority="85">
      <colorScale>
        <cfvo type="min"/>
        <cfvo type="max"/>
        <color rgb="FFFCFCFF"/>
        <color rgb="FFF8696B"/>
      </colorScale>
    </cfRule>
  </conditionalFormatting>
  <conditionalFormatting sqref="J14:N14">
    <cfRule type="colorScale" priority="84">
      <colorScale>
        <cfvo type="min"/>
        <cfvo type="max"/>
        <color rgb="FFFCFCFF"/>
        <color rgb="FFF8696B"/>
      </colorScale>
    </cfRule>
  </conditionalFormatting>
  <conditionalFormatting sqref="J15:N15">
    <cfRule type="colorScale" priority="83">
      <colorScale>
        <cfvo type="min"/>
        <cfvo type="max"/>
        <color rgb="FFFCFCFF"/>
        <color rgb="FFF8696B"/>
      </colorScale>
    </cfRule>
  </conditionalFormatting>
  <conditionalFormatting sqref="J16:N16">
    <cfRule type="colorScale" priority="82">
      <colorScale>
        <cfvo type="min"/>
        <cfvo type="max"/>
        <color rgb="FFFCFCFF"/>
        <color rgb="FFF8696B"/>
      </colorScale>
    </cfRule>
  </conditionalFormatting>
  <conditionalFormatting sqref="J17:N17">
    <cfRule type="colorScale" priority="77">
      <colorScale>
        <cfvo type="min"/>
        <cfvo type="max"/>
        <color rgb="FFFCFCFF"/>
        <color rgb="FFF8696B"/>
      </colorScale>
    </cfRule>
  </conditionalFormatting>
  <conditionalFormatting sqref="J18:N18">
    <cfRule type="colorScale" priority="76">
      <colorScale>
        <cfvo type="min"/>
        <cfvo type="max"/>
        <color rgb="FFFCFCFF"/>
        <color rgb="FFF8696B"/>
      </colorScale>
    </cfRule>
  </conditionalFormatting>
  <conditionalFormatting sqref="J19:N19">
    <cfRule type="colorScale" priority="75">
      <colorScale>
        <cfvo type="min"/>
        <cfvo type="max"/>
        <color rgb="FFFCFCFF"/>
        <color rgb="FFF8696B"/>
      </colorScale>
    </cfRule>
  </conditionalFormatting>
  <conditionalFormatting sqref="J20:N20">
    <cfRule type="colorScale" priority="74">
      <colorScale>
        <cfvo type="min"/>
        <cfvo type="max"/>
        <color rgb="FFFCFCFF"/>
        <color rgb="FFF8696B"/>
      </colorScale>
    </cfRule>
  </conditionalFormatting>
  <conditionalFormatting sqref="J21:N21">
    <cfRule type="colorScale" priority="69">
      <colorScale>
        <cfvo type="min"/>
        <cfvo type="max"/>
        <color rgb="FFFCFCFF"/>
        <color rgb="FFF8696B"/>
      </colorScale>
    </cfRule>
  </conditionalFormatting>
  <conditionalFormatting sqref="J22:N22">
    <cfRule type="colorScale" priority="68">
      <colorScale>
        <cfvo type="min"/>
        <cfvo type="max"/>
        <color rgb="FFFCFCFF"/>
        <color rgb="FFF8696B"/>
      </colorScale>
    </cfRule>
  </conditionalFormatting>
  <conditionalFormatting sqref="J23:N23">
    <cfRule type="colorScale" priority="67">
      <colorScale>
        <cfvo type="min"/>
        <cfvo type="max"/>
        <color rgb="FFFCFCFF"/>
        <color rgb="FFF8696B"/>
      </colorScale>
    </cfRule>
  </conditionalFormatting>
  <conditionalFormatting sqref="J24:N24">
    <cfRule type="colorScale" priority="66">
      <colorScale>
        <cfvo type="min"/>
        <cfvo type="max"/>
        <color rgb="FFFCFCFF"/>
        <color rgb="FFF8696B"/>
      </colorScale>
    </cfRule>
  </conditionalFormatting>
  <conditionalFormatting sqref="J25:N26">
    <cfRule type="colorScale" priority="61">
      <colorScale>
        <cfvo type="min"/>
        <cfvo type="max"/>
        <color rgb="FFFCFCFF"/>
        <color rgb="FFF8696B"/>
      </colorScale>
    </cfRule>
  </conditionalFormatting>
  <conditionalFormatting sqref="J27:N27">
    <cfRule type="colorScale" priority="60">
      <colorScale>
        <cfvo type="min"/>
        <cfvo type="max"/>
        <color rgb="FFFCFCFF"/>
        <color rgb="FFF8696B"/>
      </colorScale>
    </cfRule>
  </conditionalFormatting>
  <conditionalFormatting sqref="J28:N28">
    <cfRule type="colorScale" priority="59">
      <colorScale>
        <cfvo type="min"/>
        <cfvo type="max"/>
        <color rgb="FFFCFCFF"/>
        <color rgb="FFF8696B"/>
      </colorScale>
    </cfRule>
  </conditionalFormatting>
  <conditionalFormatting sqref="J29:N29">
    <cfRule type="colorScale" priority="58">
      <colorScale>
        <cfvo type="min"/>
        <cfvo type="max"/>
        <color rgb="FFFCFCFF"/>
        <color rgb="FFF8696B"/>
      </colorScale>
    </cfRule>
  </conditionalFormatting>
  <conditionalFormatting sqref="J30:N30">
    <cfRule type="colorScale" priority="53">
      <colorScale>
        <cfvo type="min"/>
        <cfvo type="max"/>
        <color rgb="FFFCFCFF"/>
        <color rgb="FFF8696B"/>
      </colorScale>
    </cfRule>
  </conditionalFormatting>
  <conditionalFormatting sqref="J31:N31">
    <cfRule type="colorScale" priority="52">
      <colorScale>
        <cfvo type="min"/>
        <cfvo type="max"/>
        <color rgb="FFFCFCFF"/>
        <color rgb="FFF8696B"/>
      </colorScale>
    </cfRule>
  </conditionalFormatting>
  <conditionalFormatting sqref="J32:N32">
    <cfRule type="colorScale" priority="51">
      <colorScale>
        <cfvo type="min"/>
        <cfvo type="max"/>
        <color rgb="FFFCFCFF"/>
        <color rgb="FFF8696B"/>
      </colorScale>
    </cfRule>
  </conditionalFormatting>
  <conditionalFormatting sqref="J33:N33">
    <cfRule type="colorScale" priority="50">
      <colorScale>
        <cfvo type="min"/>
        <cfvo type="max"/>
        <color rgb="FFFCFCFF"/>
        <color rgb="FFF8696B"/>
      </colorScale>
    </cfRule>
  </conditionalFormatting>
  <conditionalFormatting sqref="J83:N83">
    <cfRule type="colorScale" priority="45">
      <colorScale>
        <cfvo type="min"/>
        <cfvo type="max"/>
        <color rgb="FFFCFCFF"/>
        <color rgb="FFF8696B"/>
      </colorScale>
    </cfRule>
  </conditionalFormatting>
  <conditionalFormatting sqref="J84:N84">
    <cfRule type="colorScale" priority="44">
      <colorScale>
        <cfvo type="min"/>
        <cfvo type="max"/>
        <color rgb="FFFCFCFF"/>
        <color rgb="FFF8696B"/>
      </colorScale>
    </cfRule>
  </conditionalFormatting>
  <conditionalFormatting sqref="J85:N85">
    <cfRule type="colorScale" priority="43">
      <colorScale>
        <cfvo type="min"/>
        <cfvo type="max"/>
        <color rgb="FFFCFCFF"/>
        <color rgb="FFF8696B"/>
      </colorScale>
    </cfRule>
  </conditionalFormatting>
  <conditionalFormatting sqref="J86:N86">
    <cfRule type="colorScale" priority="42">
      <colorScale>
        <cfvo type="min"/>
        <cfvo type="max"/>
        <color rgb="FFFCFCFF"/>
        <color rgb="FFF8696B"/>
      </colorScale>
    </cfRule>
  </conditionalFormatting>
  <conditionalFormatting sqref="J87:N87">
    <cfRule type="colorScale" priority="37">
      <colorScale>
        <cfvo type="min"/>
        <cfvo type="max"/>
        <color rgb="FFFCFCFF"/>
        <color rgb="FFF8696B"/>
      </colorScale>
    </cfRule>
  </conditionalFormatting>
  <conditionalFormatting sqref="J88:N88">
    <cfRule type="colorScale" priority="36">
      <colorScale>
        <cfvo type="min"/>
        <cfvo type="max"/>
        <color rgb="FFFCFCFF"/>
        <color rgb="FFF8696B"/>
      </colorScale>
    </cfRule>
  </conditionalFormatting>
  <conditionalFormatting sqref="J89:N89">
    <cfRule type="colorScale" priority="35">
      <colorScale>
        <cfvo type="min"/>
        <cfvo type="max"/>
        <color rgb="FFFCFCFF"/>
        <color rgb="FFF8696B"/>
      </colorScale>
    </cfRule>
  </conditionalFormatting>
  <conditionalFormatting sqref="J90:N90">
    <cfRule type="colorScale" priority="34">
      <colorScale>
        <cfvo type="min"/>
        <cfvo type="max"/>
        <color rgb="FFFCFCFF"/>
        <color rgb="FFF8696B"/>
      </colorScale>
    </cfRule>
  </conditionalFormatting>
  <conditionalFormatting sqref="J91:N91">
    <cfRule type="colorScale" priority="29">
      <colorScale>
        <cfvo type="min"/>
        <cfvo type="max"/>
        <color rgb="FFFCFCFF"/>
        <color rgb="FFF8696B"/>
      </colorScale>
    </cfRule>
  </conditionalFormatting>
  <conditionalFormatting sqref="J92:N92">
    <cfRule type="colorScale" priority="28">
      <colorScale>
        <cfvo type="min"/>
        <cfvo type="max"/>
        <color rgb="FFFCFCFF"/>
        <color rgb="FFF8696B"/>
      </colorScale>
    </cfRule>
  </conditionalFormatting>
  <conditionalFormatting sqref="J93:N93">
    <cfRule type="colorScale" priority="27">
      <colorScale>
        <cfvo type="min"/>
        <cfvo type="max"/>
        <color rgb="FFFCFCFF"/>
        <color rgb="FFF8696B"/>
      </colorScale>
    </cfRule>
  </conditionalFormatting>
  <conditionalFormatting sqref="J94:N94">
    <cfRule type="colorScale" priority="26">
      <colorScale>
        <cfvo type="min"/>
        <cfvo type="max"/>
        <color rgb="FFFCFCFF"/>
        <color rgb="FFF8696B"/>
      </colorScale>
    </cfRule>
  </conditionalFormatting>
  <conditionalFormatting sqref="J95:N95">
    <cfRule type="colorScale" priority="21">
      <colorScale>
        <cfvo type="min"/>
        <cfvo type="max"/>
        <color rgb="FFFCFCFF"/>
        <color rgb="FFF8696B"/>
      </colorScale>
    </cfRule>
  </conditionalFormatting>
  <conditionalFormatting sqref="J96:N96">
    <cfRule type="colorScale" priority="20">
      <colorScale>
        <cfvo type="min"/>
        <cfvo type="max"/>
        <color rgb="FFFCFCFF"/>
        <color rgb="FFF8696B"/>
      </colorScale>
    </cfRule>
  </conditionalFormatting>
  <conditionalFormatting sqref="J97:N97">
    <cfRule type="colorScale" priority="19">
      <colorScale>
        <cfvo type="min"/>
        <cfvo type="max"/>
        <color rgb="FFFCFCFF"/>
        <color rgb="FFF8696B"/>
      </colorScale>
    </cfRule>
  </conditionalFormatting>
  <conditionalFormatting sqref="J98:N98">
    <cfRule type="colorScale" priority="18">
      <colorScale>
        <cfvo type="min"/>
        <cfvo type="max"/>
        <color rgb="FFFCFCFF"/>
        <color rgb="FFF8696B"/>
      </colorScale>
    </cfRule>
  </conditionalFormatting>
  <conditionalFormatting sqref="J99:N100">
    <cfRule type="colorScale" priority="13">
      <colorScale>
        <cfvo type="min"/>
        <cfvo type="max"/>
        <color rgb="FFFCFCFF"/>
        <color rgb="FFF8696B"/>
      </colorScale>
    </cfRule>
  </conditionalFormatting>
  <conditionalFormatting sqref="J101:N101">
    <cfRule type="colorScale" priority="12">
      <colorScale>
        <cfvo type="min"/>
        <cfvo type="max"/>
        <color rgb="FFFCFCFF"/>
        <color rgb="FFF8696B"/>
      </colorScale>
    </cfRule>
  </conditionalFormatting>
  <conditionalFormatting sqref="J102:N102">
    <cfRule type="colorScale" priority="11">
      <colorScale>
        <cfvo type="min"/>
        <cfvo type="max"/>
        <color rgb="FFFCFCFF"/>
        <color rgb="FFF8696B"/>
      </colorScale>
    </cfRule>
  </conditionalFormatting>
  <conditionalFormatting sqref="J103:N103">
    <cfRule type="colorScale" priority="10">
      <colorScale>
        <cfvo type="min"/>
        <cfvo type="max"/>
        <color rgb="FFFCFCFF"/>
        <color rgb="FFF8696B"/>
      </colorScale>
    </cfRule>
  </conditionalFormatting>
  <conditionalFormatting sqref="J104:N104">
    <cfRule type="colorScale" priority="5">
      <colorScale>
        <cfvo type="min"/>
        <cfvo type="max"/>
        <color rgb="FFFCFCFF"/>
        <color rgb="FFF8696B"/>
      </colorScale>
    </cfRule>
  </conditionalFormatting>
  <conditionalFormatting sqref="J105:N105">
    <cfRule type="colorScale" priority="4">
      <colorScale>
        <cfvo type="min"/>
        <cfvo type="max"/>
        <color rgb="FFFCFCFF"/>
        <color rgb="FFF8696B"/>
      </colorScale>
    </cfRule>
  </conditionalFormatting>
  <conditionalFormatting sqref="J106:N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J107:N107">
    <cfRule type="colorScale" priority="2">
      <colorScale>
        <cfvo type="min"/>
        <cfvo type="max"/>
        <color rgb="FFFCFCFF"/>
        <color rgb="FFF8696B"/>
      </colorScale>
    </cfRule>
  </conditionalFormatting>
  <conditionalFormatting sqref="J9:N33 J83:N107">
    <cfRule type="expression" dxfId="55" priority="1">
      <formula>$B9=$S$2</formula>
    </cfRule>
  </conditionalFormatting>
  <conditionalFormatting sqref="B83:B107 B9:B33 D9:I33 B42:B66 D83:I107 B116:B140">
    <cfRule type="expression" dxfId="54" priority="1077">
      <formula>$B9=$S$76</formula>
    </cfRule>
  </conditionalFormatting>
  <hyperlinks>
    <hyperlink ref="B153:E154" location="Vacancies!A1" display="Social Worker Vacancies"/>
    <hyperlink ref="B155:E156" location="Turnover!A1" display="Social Worker Turnover"/>
    <hyperlink ref="B157:E158" location="Agency!A1" display="Agency Social Workers"/>
    <hyperlink ref="B159:E160" location="Absence!A1" display="Absence"/>
    <hyperlink ref="B161:E162" location="Age!A1" display="Age"/>
    <hyperlink ref="B163:E164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39"/>
  </sheetPr>
  <dimension ref="A1:AD166"/>
  <sheetViews>
    <sheetView showRowColHeaders="0" zoomScaleNormal="100" workbookViewId="0">
      <selection activeCell="J8" sqref="J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4" width="10.28515625" style="62" customWidth="1"/>
    <col min="5" max="16" width="8.570312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hidden="1" customWidth="1"/>
    <col min="25" max="26" width="8.5703125" style="65" hidden="1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VLOOKUP(U2,$T$83:$U$104,2,FALSE)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224"/>
      <c r="K3" s="85"/>
      <c r="L3" s="85"/>
      <c r="M3" s="85"/>
      <c r="N3" s="85"/>
      <c r="O3" s="85"/>
      <c r="P3" s="224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5">
        <v>0</v>
      </c>
      <c r="V4" s="65">
        <v>21.5</v>
      </c>
    </row>
    <row r="5" spans="1:29" s="63" customFormat="1" ht="15" customHeight="1" x14ac:dyDescent="0.2">
      <c r="A5" s="80"/>
      <c r="B5" s="144" t="s">
        <v>88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4" t="s">
        <v>42</v>
      </c>
      <c r="U5" s="156">
        <f>I31</f>
        <v>270</v>
      </c>
      <c r="V5" s="157">
        <f>U5</f>
        <v>270</v>
      </c>
      <c r="W5" s="109"/>
      <c r="X5" s="109"/>
      <c r="Y5" s="109"/>
      <c r="Z5" s="109"/>
      <c r="AA5" s="109"/>
      <c r="AB5" s="109"/>
      <c r="AC5" s="109"/>
    </row>
    <row r="6" spans="1:29" ht="15" customHeight="1" x14ac:dyDescent="0.2">
      <c r="A6" s="79"/>
      <c r="B6" s="17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78"/>
      <c r="R6" s="92"/>
      <c r="S6" s="105"/>
      <c r="T6" s="154" t="s">
        <v>49</v>
      </c>
      <c r="U6" s="179">
        <f>I32</f>
        <v>220</v>
      </c>
      <c r="V6" s="157">
        <f>U6</f>
        <v>220</v>
      </c>
    </row>
    <row r="7" spans="1:29" ht="12.75" customHeight="1" x14ac:dyDescent="0.2">
      <c r="A7" s="137"/>
      <c r="B7" s="60"/>
      <c r="C7" s="60"/>
      <c r="D7" s="317" t="s">
        <v>125</v>
      </c>
      <c r="E7" s="327" t="s">
        <v>80</v>
      </c>
      <c r="F7" s="328"/>
      <c r="G7" s="328"/>
      <c r="H7" s="328"/>
      <c r="I7" s="328"/>
      <c r="J7" s="329"/>
      <c r="K7" s="327" t="s">
        <v>81</v>
      </c>
      <c r="L7" s="328"/>
      <c r="M7" s="328"/>
      <c r="N7" s="328"/>
      <c r="O7" s="328"/>
      <c r="P7" s="329"/>
      <c r="Q7" s="78"/>
      <c r="R7" s="92"/>
      <c r="S7" s="105"/>
      <c r="T7" s="154"/>
      <c r="U7" s="179"/>
      <c r="V7" s="157"/>
    </row>
    <row r="8" spans="1:29" s="68" customFormat="1" ht="36" customHeight="1" x14ac:dyDescent="0.2">
      <c r="A8" s="82"/>
      <c r="B8" s="217"/>
      <c r="C8" s="67"/>
      <c r="D8" s="318"/>
      <c r="E8" s="227" t="s">
        <v>91</v>
      </c>
      <c r="F8" s="173" t="s">
        <v>89</v>
      </c>
      <c r="G8" s="173" t="s">
        <v>90</v>
      </c>
      <c r="H8" s="173" t="s">
        <v>92</v>
      </c>
      <c r="I8" s="173" t="s">
        <v>93</v>
      </c>
      <c r="J8" s="174" t="s">
        <v>94</v>
      </c>
      <c r="K8" s="227" t="s">
        <v>91</v>
      </c>
      <c r="L8" s="173" t="s">
        <v>89</v>
      </c>
      <c r="M8" s="173" t="s">
        <v>90</v>
      </c>
      <c r="N8" s="173" t="s">
        <v>92</v>
      </c>
      <c r="O8" s="173" t="s">
        <v>93</v>
      </c>
      <c r="P8" s="174" t="s">
        <v>94</v>
      </c>
      <c r="Q8" s="83"/>
      <c r="R8" s="94"/>
      <c r="S8" s="111"/>
      <c r="T8" s="154" t="s">
        <v>43</v>
      </c>
      <c r="U8" s="178">
        <f>I33</f>
        <v>1960</v>
      </c>
      <c r="V8" s="178">
        <f>U8</f>
        <v>1960</v>
      </c>
      <c r="W8" s="114"/>
      <c r="X8" s="114"/>
      <c r="Y8" s="114"/>
      <c r="Z8" s="114"/>
      <c r="AA8" s="114"/>
      <c r="AB8" s="114"/>
      <c r="AC8" s="114"/>
    </row>
    <row r="9" spans="1:29" s="68" customFormat="1" ht="13.5" customHeight="1" x14ac:dyDescent="0.2">
      <c r="A9" s="82"/>
      <c r="B9" s="69" t="s">
        <v>0</v>
      </c>
      <c r="C9" s="67"/>
      <c r="D9" s="204">
        <v>68</v>
      </c>
      <c r="E9" s="209">
        <v>27</v>
      </c>
      <c r="F9" s="181">
        <v>16</v>
      </c>
      <c r="G9" s="181">
        <v>10</v>
      </c>
      <c r="H9" s="181">
        <v>13</v>
      </c>
      <c r="I9" s="185" t="s">
        <v>67</v>
      </c>
      <c r="J9" s="151" t="s">
        <v>67</v>
      </c>
      <c r="K9" s="331">
        <f>IF(E9="x","x",E9/$D9)</f>
        <v>0.39705882352941174</v>
      </c>
      <c r="L9" s="332">
        <f t="shared" ref="L9:L33" si="0">IF(F9="x","x",F9/$D9)</f>
        <v>0.23529411764705882</v>
      </c>
      <c r="M9" s="332">
        <f t="shared" ref="M9:M33" si="1">IF(G9="x","x",G9/$D9)</f>
        <v>0.14705882352941177</v>
      </c>
      <c r="N9" s="332">
        <f t="shared" ref="N9:N33" si="2">IF(H9="x","x",H9/$D9)</f>
        <v>0.19117647058823528</v>
      </c>
      <c r="O9" s="344" t="str">
        <f t="shared" ref="O9:O33" si="3">IF(I9="x","x",I9/$D9)</f>
        <v>x</v>
      </c>
      <c r="P9" s="333" t="str">
        <f t="shared" ref="P9:P33" si="4">IF(J9="x","x",J9/$D9)</f>
        <v>x</v>
      </c>
      <c r="Q9" s="83"/>
      <c r="R9" s="94"/>
      <c r="S9" s="111"/>
      <c r="T9" s="61" t="str">
        <f t="shared" ref="T9:T32" si="5">B9</f>
        <v>Bracknell Forest</v>
      </c>
      <c r="U9" s="115" t="b">
        <f>IF(T9=$U$76,I9)</f>
        <v>0</v>
      </c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22</v>
      </c>
      <c r="C10" s="67"/>
      <c r="D10" s="204">
        <v>236</v>
      </c>
      <c r="E10" s="209">
        <v>89</v>
      </c>
      <c r="F10" s="181">
        <v>43</v>
      </c>
      <c r="G10" s="181">
        <v>42</v>
      </c>
      <c r="H10" s="181">
        <v>52</v>
      </c>
      <c r="I10" s="181" t="s">
        <v>67</v>
      </c>
      <c r="J10" s="120" t="s">
        <v>67</v>
      </c>
      <c r="K10" s="331">
        <f t="shared" ref="K10:K33" si="6">IF(E10="x","x",E10/$D10)</f>
        <v>0.3771186440677966</v>
      </c>
      <c r="L10" s="332">
        <f t="shared" si="0"/>
        <v>0.18220338983050846</v>
      </c>
      <c r="M10" s="332">
        <f t="shared" si="1"/>
        <v>0.17796610169491525</v>
      </c>
      <c r="N10" s="332">
        <f t="shared" si="2"/>
        <v>0.22033898305084745</v>
      </c>
      <c r="O10" s="332" t="str">
        <f t="shared" si="3"/>
        <v>x</v>
      </c>
      <c r="P10" s="334" t="str">
        <f t="shared" si="4"/>
        <v>x</v>
      </c>
      <c r="Q10" s="83"/>
      <c r="R10" s="94"/>
      <c r="S10" s="111"/>
      <c r="T10" s="61" t="str">
        <f t="shared" si="5"/>
        <v>Brighton &amp; Hove</v>
      </c>
      <c r="U10" s="115" t="b">
        <f>IF(T10=$U$76,I10)</f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8</v>
      </c>
      <c r="C11" s="67"/>
      <c r="D11" s="204">
        <v>222</v>
      </c>
      <c r="E11" s="209">
        <v>147</v>
      </c>
      <c r="F11" s="181">
        <v>44</v>
      </c>
      <c r="G11" s="181" t="s">
        <v>67</v>
      </c>
      <c r="H11" s="181">
        <v>18</v>
      </c>
      <c r="I11" s="181" t="s">
        <v>67</v>
      </c>
      <c r="J11" s="120">
        <v>0</v>
      </c>
      <c r="K11" s="331">
        <f t="shared" si="6"/>
        <v>0.66216216216216217</v>
      </c>
      <c r="L11" s="332">
        <f t="shared" si="0"/>
        <v>0.1981981981981982</v>
      </c>
      <c r="M11" s="332" t="str">
        <f t="shared" si="1"/>
        <v>x</v>
      </c>
      <c r="N11" s="332">
        <f t="shared" si="2"/>
        <v>8.1081081081081086E-2</v>
      </c>
      <c r="O11" s="344" t="str">
        <f t="shared" si="3"/>
        <v>x</v>
      </c>
      <c r="P11" s="333">
        <f t="shared" si="4"/>
        <v>0</v>
      </c>
      <c r="Q11" s="83"/>
      <c r="R11" s="94"/>
      <c r="S11" s="111"/>
      <c r="T11" s="61" t="str">
        <f t="shared" si="5"/>
        <v>Buckinghamshire</v>
      </c>
      <c r="U11" s="115" t="b">
        <f>IF(T11=$U$76,I11)</f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4</v>
      </c>
      <c r="C12" s="67"/>
      <c r="D12" s="204">
        <v>310</v>
      </c>
      <c r="E12" s="209">
        <v>42</v>
      </c>
      <c r="F12" s="181">
        <v>86</v>
      </c>
      <c r="G12" s="181">
        <v>65</v>
      </c>
      <c r="H12" s="181">
        <v>71</v>
      </c>
      <c r="I12" s="181">
        <v>36</v>
      </c>
      <c r="J12" s="120">
        <v>10</v>
      </c>
      <c r="K12" s="331">
        <f t="shared" si="6"/>
        <v>0.13548387096774195</v>
      </c>
      <c r="L12" s="332">
        <f t="shared" si="0"/>
        <v>0.27741935483870966</v>
      </c>
      <c r="M12" s="332">
        <f t="shared" si="1"/>
        <v>0.20967741935483872</v>
      </c>
      <c r="N12" s="332">
        <f t="shared" si="2"/>
        <v>0.22903225806451613</v>
      </c>
      <c r="O12" s="332">
        <f t="shared" si="3"/>
        <v>0.11612903225806452</v>
      </c>
      <c r="P12" s="334">
        <f t="shared" si="4"/>
        <v>3.2258064516129031E-2</v>
      </c>
      <c r="Q12" s="83"/>
      <c r="R12" s="94"/>
      <c r="S12" s="111"/>
      <c r="T12" s="61" t="str">
        <f t="shared" si="5"/>
        <v>East Sussex</v>
      </c>
      <c r="U12" s="115" t="b">
        <f>IF(T12=$U$76,I12)</f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6</v>
      </c>
      <c r="C13" s="67"/>
      <c r="D13" s="204">
        <v>449</v>
      </c>
      <c r="E13" s="209">
        <v>114</v>
      </c>
      <c r="F13" s="181">
        <v>87</v>
      </c>
      <c r="G13" s="181">
        <v>98</v>
      </c>
      <c r="H13" s="181">
        <v>110</v>
      </c>
      <c r="I13" s="181">
        <v>31</v>
      </c>
      <c r="J13" s="120">
        <v>9</v>
      </c>
      <c r="K13" s="331">
        <f t="shared" si="6"/>
        <v>0.25389755011135856</v>
      </c>
      <c r="L13" s="332">
        <f t="shared" si="0"/>
        <v>0.19376391982182628</v>
      </c>
      <c r="M13" s="332">
        <f t="shared" si="1"/>
        <v>0.21826280623608019</v>
      </c>
      <c r="N13" s="332">
        <f t="shared" si="2"/>
        <v>0.24498886414253898</v>
      </c>
      <c r="O13" s="344">
        <f t="shared" si="3"/>
        <v>6.9042316258351888E-2</v>
      </c>
      <c r="P13" s="333">
        <f t="shared" si="4"/>
        <v>2.0044543429844099E-2</v>
      </c>
      <c r="Q13" s="83"/>
      <c r="R13" s="94"/>
      <c r="S13" s="111"/>
      <c r="T13" s="61" t="str">
        <f t="shared" si="5"/>
        <v>Hampshire</v>
      </c>
      <c r="U13" s="115" t="b">
        <f>IF(T13=$U$76,I13)</f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1</v>
      </c>
      <c r="C14" s="67"/>
      <c r="D14" s="204">
        <v>78</v>
      </c>
      <c r="E14" s="209">
        <v>17</v>
      </c>
      <c r="F14" s="181">
        <v>26</v>
      </c>
      <c r="G14" s="181">
        <v>13</v>
      </c>
      <c r="H14" s="181">
        <v>18</v>
      </c>
      <c r="I14" s="181" t="s">
        <v>67</v>
      </c>
      <c r="J14" s="120" t="s">
        <v>67</v>
      </c>
      <c r="K14" s="331">
        <f t="shared" si="6"/>
        <v>0.21794871794871795</v>
      </c>
      <c r="L14" s="332">
        <f t="shared" si="0"/>
        <v>0.33333333333333331</v>
      </c>
      <c r="M14" s="332">
        <f t="shared" si="1"/>
        <v>0.16666666666666666</v>
      </c>
      <c r="N14" s="332">
        <f t="shared" si="2"/>
        <v>0.23076923076923078</v>
      </c>
      <c r="O14" s="332" t="str">
        <f t="shared" si="3"/>
        <v>x</v>
      </c>
      <c r="P14" s="334" t="str">
        <f t="shared" si="4"/>
        <v>x</v>
      </c>
      <c r="Q14" s="83"/>
      <c r="R14" s="94"/>
      <c r="S14" s="111"/>
      <c r="T14" s="61" t="str">
        <f t="shared" si="5"/>
        <v>Isle of Wight</v>
      </c>
      <c r="U14" s="115" t="b">
        <f>IF(T14=$U$76,I14)</f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9</v>
      </c>
      <c r="C15" s="67"/>
      <c r="D15" s="204">
        <v>629</v>
      </c>
      <c r="E15" s="209">
        <v>180</v>
      </c>
      <c r="F15" s="181">
        <v>125</v>
      </c>
      <c r="G15" s="181">
        <v>142</v>
      </c>
      <c r="H15" s="181">
        <v>128</v>
      </c>
      <c r="I15" s="181">
        <v>44</v>
      </c>
      <c r="J15" s="120">
        <v>10</v>
      </c>
      <c r="K15" s="331">
        <f t="shared" si="6"/>
        <v>0.2861685214626391</v>
      </c>
      <c r="L15" s="332">
        <f t="shared" si="0"/>
        <v>0.1987281399046105</v>
      </c>
      <c r="M15" s="332">
        <f t="shared" si="1"/>
        <v>0.22575516693163752</v>
      </c>
      <c r="N15" s="332">
        <f t="shared" si="2"/>
        <v>0.20349761526232116</v>
      </c>
      <c r="O15" s="344">
        <f t="shared" si="3"/>
        <v>6.9952305246422888E-2</v>
      </c>
      <c r="P15" s="333">
        <f t="shared" si="4"/>
        <v>1.5898251192368838E-2</v>
      </c>
      <c r="Q15" s="83"/>
      <c r="R15" s="94"/>
      <c r="S15" s="111"/>
      <c r="T15" s="61" t="str">
        <f t="shared" si="5"/>
        <v>Kent</v>
      </c>
      <c r="U15" s="115" t="b">
        <f>IF(T15=$U$76,I15)</f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2</v>
      </c>
      <c r="C16" s="67"/>
      <c r="D16" s="204">
        <v>138</v>
      </c>
      <c r="E16" s="209">
        <v>66</v>
      </c>
      <c r="F16" s="181">
        <v>26</v>
      </c>
      <c r="G16" s="181">
        <v>26</v>
      </c>
      <c r="H16" s="181">
        <v>20</v>
      </c>
      <c r="I16" s="181">
        <v>0</v>
      </c>
      <c r="J16" s="120">
        <v>0</v>
      </c>
      <c r="K16" s="331">
        <f t="shared" si="6"/>
        <v>0.47826086956521741</v>
      </c>
      <c r="L16" s="332">
        <f t="shared" si="0"/>
        <v>0.18840579710144928</v>
      </c>
      <c r="M16" s="332">
        <f t="shared" si="1"/>
        <v>0.18840579710144928</v>
      </c>
      <c r="N16" s="332">
        <f t="shared" si="2"/>
        <v>0.14492753623188406</v>
      </c>
      <c r="O16" s="332">
        <f t="shared" si="3"/>
        <v>0</v>
      </c>
      <c r="P16" s="334">
        <f t="shared" si="4"/>
        <v>0</v>
      </c>
      <c r="Q16" s="83"/>
      <c r="R16" s="94"/>
      <c r="S16" s="111"/>
      <c r="T16" s="61" t="str">
        <f t="shared" si="5"/>
        <v>Medway</v>
      </c>
      <c r="U16" s="115" t="b">
        <f>IF(T16=$U$76,I16)</f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10</v>
      </c>
      <c r="C17" s="67"/>
      <c r="D17" s="204">
        <v>142</v>
      </c>
      <c r="E17" s="209">
        <v>38</v>
      </c>
      <c r="F17" s="181">
        <v>23</v>
      </c>
      <c r="G17" s="181">
        <v>31</v>
      </c>
      <c r="H17" s="181">
        <v>37</v>
      </c>
      <c r="I17" s="181" t="s">
        <v>67</v>
      </c>
      <c r="J17" s="120" t="s">
        <v>67</v>
      </c>
      <c r="K17" s="331">
        <f t="shared" si="6"/>
        <v>0.26760563380281688</v>
      </c>
      <c r="L17" s="332">
        <f t="shared" si="0"/>
        <v>0.1619718309859155</v>
      </c>
      <c r="M17" s="332">
        <f t="shared" si="1"/>
        <v>0.21830985915492956</v>
      </c>
      <c r="N17" s="332">
        <f t="shared" si="2"/>
        <v>0.26056338028169013</v>
      </c>
      <c r="O17" s="344" t="str">
        <f t="shared" si="3"/>
        <v>x</v>
      </c>
      <c r="P17" s="333" t="str">
        <f t="shared" si="4"/>
        <v>x</v>
      </c>
      <c r="Q17" s="83"/>
      <c r="R17" s="94"/>
      <c r="S17" s="111"/>
      <c r="T17" s="61" t="str">
        <f t="shared" si="5"/>
        <v>Milton Keynes</v>
      </c>
      <c r="U17" s="115" t="b">
        <f>IF(T17=$U$76,I17)</f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11</v>
      </c>
      <c r="C18" s="67"/>
      <c r="D18" s="204">
        <v>362</v>
      </c>
      <c r="E18" s="209">
        <v>69</v>
      </c>
      <c r="F18" s="181">
        <v>86</v>
      </c>
      <c r="G18" s="181">
        <v>52</v>
      </c>
      <c r="H18" s="181">
        <v>104</v>
      </c>
      <c r="I18" s="181">
        <v>42</v>
      </c>
      <c r="J18" s="120">
        <v>9</v>
      </c>
      <c r="K18" s="331">
        <f t="shared" si="6"/>
        <v>0.19060773480662985</v>
      </c>
      <c r="L18" s="332">
        <f t="shared" si="0"/>
        <v>0.23756906077348067</v>
      </c>
      <c r="M18" s="332">
        <f t="shared" si="1"/>
        <v>0.143646408839779</v>
      </c>
      <c r="N18" s="332">
        <f t="shared" si="2"/>
        <v>0.287292817679558</v>
      </c>
      <c r="O18" s="332">
        <f t="shared" si="3"/>
        <v>0.11602209944751381</v>
      </c>
      <c r="P18" s="334">
        <f t="shared" si="4"/>
        <v>2.4861878453038673E-2</v>
      </c>
      <c r="Q18" s="83"/>
      <c r="R18" s="94"/>
      <c r="S18" s="111"/>
      <c r="T18" s="61" t="str">
        <f t="shared" si="5"/>
        <v>Oxfordshire</v>
      </c>
      <c r="U18" s="115" t="b">
        <f>IF(T18=$U$76,I18)</f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12</v>
      </c>
      <c r="C19" s="67"/>
      <c r="D19" s="204">
        <v>183</v>
      </c>
      <c r="E19" s="209">
        <v>50</v>
      </c>
      <c r="F19" s="181">
        <v>34</v>
      </c>
      <c r="G19" s="181">
        <v>43</v>
      </c>
      <c r="H19" s="181">
        <v>38</v>
      </c>
      <c r="I19" s="181">
        <v>13</v>
      </c>
      <c r="J19" s="120">
        <v>5</v>
      </c>
      <c r="K19" s="331">
        <f t="shared" si="6"/>
        <v>0.27322404371584702</v>
      </c>
      <c r="L19" s="332">
        <f t="shared" si="0"/>
        <v>0.18579234972677597</v>
      </c>
      <c r="M19" s="332">
        <f t="shared" si="1"/>
        <v>0.23497267759562843</v>
      </c>
      <c r="N19" s="332">
        <f t="shared" si="2"/>
        <v>0.20765027322404372</v>
      </c>
      <c r="O19" s="344">
        <f t="shared" si="3"/>
        <v>7.1038251366120214E-2</v>
      </c>
      <c r="P19" s="333">
        <f t="shared" si="4"/>
        <v>2.7322404371584699E-2</v>
      </c>
      <c r="Q19" s="83"/>
      <c r="R19" s="94"/>
      <c r="S19" s="111"/>
      <c r="T19" s="61" t="str">
        <f t="shared" si="5"/>
        <v>Portsmouth</v>
      </c>
      <c r="U19" s="115" t="b">
        <f>IF(T19=$U$76,I19)</f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3</v>
      </c>
      <c r="C20" s="67"/>
      <c r="D20" s="204">
        <v>107</v>
      </c>
      <c r="E20" s="209">
        <v>35</v>
      </c>
      <c r="F20" s="181">
        <v>13</v>
      </c>
      <c r="G20" s="181">
        <v>23</v>
      </c>
      <c r="H20" s="181">
        <v>24</v>
      </c>
      <c r="I20" s="181">
        <v>9</v>
      </c>
      <c r="J20" s="120">
        <v>3</v>
      </c>
      <c r="K20" s="331">
        <f t="shared" si="6"/>
        <v>0.32710280373831774</v>
      </c>
      <c r="L20" s="332">
        <f t="shared" si="0"/>
        <v>0.12149532710280374</v>
      </c>
      <c r="M20" s="332">
        <f t="shared" si="1"/>
        <v>0.21495327102803738</v>
      </c>
      <c r="N20" s="332">
        <f t="shared" si="2"/>
        <v>0.22429906542056074</v>
      </c>
      <c r="O20" s="332">
        <f t="shared" si="3"/>
        <v>8.4112149532710276E-2</v>
      </c>
      <c r="P20" s="334">
        <f t="shared" si="4"/>
        <v>2.8037383177570093E-2</v>
      </c>
      <c r="Q20" s="83"/>
      <c r="R20" s="94"/>
      <c r="S20" s="111"/>
      <c r="T20" s="61" t="str">
        <f t="shared" si="5"/>
        <v>Reading</v>
      </c>
      <c r="U20" s="115" t="b">
        <f>IF(T20=$U$76,I20)</f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13</v>
      </c>
      <c r="C21" s="67"/>
      <c r="D21" s="204">
        <v>76</v>
      </c>
      <c r="E21" s="209">
        <v>18</v>
      </c>
      <c r="F21" s="181">
        <v>17</v>
      </c>
      <c r="G21" s="181">
        <v>12</v>
      </c>
      <c r="H21" s="181">
        <v>22</v>
      </c>
      <c r="I21" s="181">
        <v>4</v>
      </c>
      <c r="J21" s="120">
        <v>3</v>
      </c>
      <c r="K21" s="331">
        <f t="shared" si="6"/>
        <v>0.23684210526315788</v>
      </c>
      <c r="L21" s="332">
        <f t="shared" si="0"/>
        <v>0.22368421052631579</v>
      </c>
      <c r="M21" s="332">
        <f t="shared" si="1"/>
        <v>0.15789473684210525</v>
      </c>
      <c r="N21" s="332">
        <f t="shared" si="2"/>
        <v>0.28947368421052633</v>
      </c>
      <c r="O21" s="344">
        <f t="shared" si="3"/>
        <v>5.2631578947368418E-2</v>
      </c>
      <c r="P21" s="333">
        <f t="shared" si="4"/>
        <v>3.9473684210526314E-2</v>
      </c>
      <c r="Q21" s="83"/>
      <c r="R21" s="94"/>
      <c r="S21" s="111"/>
      <c r="T21" s="61" t="str">
        <f t="shared" si="5"/>
        <v>Slough</v>
      </c>
      <c r="U21" s="115" t="b">
        <f>IF(T21=$U$76,I21)</f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28</v>
      </c>
      <c r="C22" s="67"/>
      <c r="D22" s="204">
        <v>235</v>
      </c>
      <c r="E22" s="209">
        <v>86</v>
      </c>
      <c r="F22" s="181">
        <v>37</v>
      </c>
      <c r="G22" s="181">
        <v>41</v>
      </c>
      <c r="H22" s="181">
        <v>48</v>
      </c>
      <c r="I22" s="181" t="s">
        <v>67</v>
      </c>
      <c r="J22" s="120" t="s">
        <v>67</v>
      </c>
      <c r="K22" s="331">
        <f t="shared" si="6"/>
        <v>0.36595744680851061</v>
      </c>
      <c r="L22" s="332">
        <f t="shared" si="0"/>
        <v>0.1574468085106383</v>
      </c>
      <c r="M22" s="332">
        <f t="shared" si="1"/>
        <v>0.17446808510638298</v>
      </c>
      <c r="N22" s="332">
        <f t="shared" si="2"/>
        <v>0.20425531914893616</v>
      </c>
      <c r="O22" s="332" t="str">
        <f t="shared" si="3"/>
        <v>x</v>
      </c>
      <c r="P22" s="334" t="str">
        <f t="shared" si="4"/>
        <v>x</v>
      </c>
      <c r="Q22" s="83"/>
      <c r="R22" s="94"/>
      <c r="S22" s="111"/>
      <c r="T22" s="61" t="str">
        <f t="shared" si="5"/>
        <v>Somerset</v>
      </c>
      <c r="U22" s="115" t="b">
        <f>IF(T22=$U$76,I22)</f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14</v>
      </c>
      <c r="C23" s="67"/>
      <c r="D23" s="204">
        <v>177</v>
      </c>
      <c r="E23" s="209">
        <v>57</v>
      </c>
      <c r="F23" s="181">
        <v>37</v>
      </c>
      <c r="G23" s="181">
        <v>26</v>
      </c>
      <c r="H23" s="181">
        <v>55</v>
      </c>
      <c r="I23" s="181" t="s">
        <v>67</v>
      </c>
      <c r="J23" s="120" t="s">
        <v>67</v>
      </c>
      <c r="K23" s="331">
        <f t="shared" si="6"/>
        <v>0.32203389830508472</v>
      </c>
      <c r="L23" s="332">
        <f t="shared" si="0"/>
        <v>0.20903954802259886</v>
      </c>
      <c r="M23" s="332">
        <f t="shared" si="1"/>
        <v>0.14689265536723164</v>
      </c>
      <c r="N23" s="332">
        <f t="shared" si="2"/>
        <v>0.31073446327683618</v>
      </c>
      <c r="O23" s="344" t="str">
        <f t="shared" si="3"/>
        <v>x</v>
      </c>
      <c r="P23" s="333" t="str">
        <f t="shared" si="4"/>
        <v>x</v>
      </c>
      <c r="Q23" s="83"/>
      <c r="R23" s="94"/>
      <c r="S23" s="111"/>
      <c r="T23" s="61" t="str">
        <f t="shared" si="5"/>
        <v>Southampton</v>
      </c>
      <c r="U23" s="115" t="b">
        <f>IF(T23=$U$76,I23)</f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7</v>
      </c>
      <c r="C24" s="67"/>
      <c r="D24" s="204">
        <v>534</v>
      </c>
      <c r="E24" s="209">
        <v>140</v>
      </c>
      <c r="F24" s="181">
        <v>107</v>
      </c>
      <c r="G24" s="181">
        <v>114</v>
      </c>
      <c r="H24" s="181">
        <v>129</v>
      </c>
      <c r="I24" s="181">
        <v>33</v>
      </c>
      <c r="J24" s="120">
        <v>11</v>
      </c>
      <c r="K24" s="331">
        <f t="shared" si="6"/>
        <v>0.26217228464419473</v>
      </c>
      <c r="L24" s="332">
        <f t="shared" si="0"/>
        <v>0.20037453183520598</v>
      </c>
      <c r="M24" s="332">
        <f t="shared" si="1"/>
        <v>0.21348314606741572</v>
      </c>
      <c r="N24" s="332">
        <f t="shared" si="2"/>
        <v>0.24157303370786518</v>
      </c>
      <c r="O24" s="332">
        <f t="shared" si="3"/>
        <v>6.1797752808988762E-2</v>
      </c>
      <c r="P24" s="334">
        <f t="shared" si="4"/>
        <v>2.0599250936329586E-2</v>
      </c>
      <c r="Q24" s="83"/>
      <c r="R24" s="94"/>
      <c r="S24" s="111"/>
      <c r="T24" s="61" t="str">
        <f t="shared" si="5"/>
        <v>Surrey</v>
      </c>
      <c r="U24" s="115" t="b">
        <f>IF(T24=$U$76,I24)</f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175"/>
      <c r="B25" s="69" t="s">
        <v>48</v>
      </c>
      <c r="C25" s="67"/>
      <c r="D25" s="204">
        <v>117</v>
      </c>
      <c r="E25" s="209">
        <v>54</v>
      </c>
      <c r="F25" s="181">
        <v>22</v>
      </c>
      <c r="G25" s="181">
        <v>21</v>
      </c>
      <c r="H25" s="181">
        <v>13</v>
      </c>
      <c r="I25" s="181" t="s">
        <v>67</v>
      </c>
      <c r="J25" s="120" t="s">
        <v>67</v>
      </c>
      <c r="K25" s="331">
        <f t="shared" si="6"/>
        <v>0.46153846153846156</v>
      </c>
      <c r="L25" s="332">
        <f t="shared" si="0"/>
        <v>0.18803418803418803</v>
      </c>
      <c r="M25" s="332">
        <f t="shared" si="1"/>
        <v>0.17948717948717949</v>
      </c>
      <c r="N25" s="332">
        <f t="shared" si="2"/>
        <v>0.1111111111111111</v>
      </c>
      <c r="O25" s="344" t="str">
        <f t="shared" si="3"/>
        <v>x</v>
      </c>
      <c r="P25" s="333" t="str">
        <f t="shared" si="4"/>
        <v>x</v>
      </c>
      <c r="Q25" s="83"/>
      <c r="R25" s="94"/>
      <c r="S25" s="111"/>
      <c r="T25" s="61" t="str">
        <f t="shared" si="5"/>
        <v>Swindon</v>
      </c>
      <c r="U25" s="115" t="b">
        <f>IF(T25=$U$76,I25)</f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175"/>
      <c r="B26" s="69" t="s">
        <v>108</v>
      </c>
      <c r="C26" s="67"/>
      <c r="D26" s="204">
        <v>98</v>
      </c>
      <c r="E26" s="209">
        <v>18</v>
      </c>
      <c r="F26" s="181">
        <v>27</v>
      </c>
      <c r="G26" s="181">
        <v>30</v>
      </c>
      <c r="H26" s="181">
        <v>18</v>
      </c>
      <c r="I26" s="181" t="s">
        <v>67</v>
      </c>
      <c r="J26" s="120" t="s">
        <v>67</v>
      </c>
      <c r="K26" s="331">
        <f t="shared" si="6"/>
        <v>0.18367346938775511</v>
      </c>
      <c r="L26" s="332">
        <f t="shared" si="0"/>
        <v>0.27551020408163263</v>
      </c>
      <c r="M26" s="332">
        <f t="shared" si="1"/>
        <v>0.30612244897959184</v>
      </c>
      <c r="N26" s="332">
        <f t="shared" si="2"/>
        <v>0.18367346938775511</v>
      </c>
      <c r="O26" s="344" t="str">
        <f t="shared" si="3"/>
        <v>x</v>
      </c>
      <c r="P26" s="333" t="str">
        <f t="shared" si="4"/>
        <v>x</v>
      </c>
      <c r="Q26" s="83"/>
      <c r="R26" s="94"/>
      <c r="S26" s="111"/>
      <c r="T26" s="61" t="str">
        <f t="shared" si="5"/>
        <v>Torbay</v>
      </c>
      <c r="U26" s="115" t="b">
        <f>IF(T26=$U$76,I26)</f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82"/>
      <c r="B27" s="69" t="s">
        <v>15</v>
      </c>
      <c r="C27" s="67"/>
      <c r="D27" s="204">
        <v>82</v>
      </c>
      <c r="E27" s="209">
        <v>38</v>
      </c>
      <c r="F27" s="181" t="s">
        <v>67</v>
      </c>
      <c r="G27" s="181">
        <v>15</v>
      </c>
      <c r="H27" s="181">
        <v>15</v>
      </c>
      <c r="I27" s="181" t="s">
        <v>67</v>
      </c>
      <c r="J27" s="120">
        <v>0</v>
      </c>
      <c r="K27" s="331">
        <f t="shared" si="6"/>
        <v>0.46341463414634149</v>
      </c>
      <c r="L27" s="332" t="str">
        <f t="shared" si="0"/>
        <v>x</v>
      </c>
      <c r="M27" s="332">
        <f t="shared" si="1"/>
        <v>0.18292682926829268</v>
      </c>
      <c r="N27" s="332">
        <f t="shared" si="2"/>
        <v>0.18292682926829268</v>
      </c>
      <c r="O27" s="332" t="str">
        <f t="shared" si="3"/>
        <v>x</v>
      </c>
      <c r="P27" s="334">
        <f t="shared" si="4"/>
        <v>0</v>
      </c>
      <c r="Q27" s="83"/>
      <c r="R27" s="94"/>
      <c r="S27" s="111"/>
      <c r="T27" s="61" t="str">
        <f t="shared" si="5"/>
        <v>West Berkshire</v>
      </c>
      <c r="U27" s="115" t="b">
        <f>IF(T27=$U$76,I27)</f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5</v>
      </c>
      <c r="C28" s="67"/>
      <c r="D28" s="204">
        <v>485</v>
      </c>
      <c r="E28" s="209">
        <v>130</v>
      </c>
      <c r="F28" s="181">
        <v>104</v>
      </c>
      <c r="G28" s="181">
        <v>109</v>
      </c>
      <c r="H28" s="181">
        <v>108</v>
      </c>
      <c r="I28" s="181">
        <v>25</v>
      </c>
      <c r="J28" s="120">
        <v>9</v>
      </c>
      <c r="K28" s="331">
        <f t="shared" si="6"/>
        <v>0.26804123711340205</v>
      </c>
      <c r="L28" s="332">
        <f t="shared" si="0"/>
        <v>0.21443298969072164</v>
      </c>
      <c r="M28" s="332">
        <f t="shared" si="1"/>
        <v>0.22474226804123712</v>
      </c>
      <c r="N28" s="332">
        <f t="shared" si="2"/>
        <v>0.22268041237113403</v>
      </c>
      <c r="O28" s="344">
        <f t="shared" si="3"/>
        <v>5.1546391752577317E-2</v>
      </c>
      <c r="P28" s="333">
        <f t="shared" si="4"/>
        <v>1.8556701030927835E-2</v>
      </c>
      <c r="Q28" s="83"/>
      <c r="R28" s="94"/>
      <c r="S28" s="111"/>
      <c r="T28" s="61" t="str">
        <f t="shared" si="5"/>
        <v>West Sussex</v>
      </c>
      <c r="U28" s="115" t="b">
        <f>IF(T28=$U$76,I28)</f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21</v>
      </c>
      <c r="C29" s="67"/>
      <c r="D29" s="205">
        <v>49</v>
      </c>
      <c r="E29" s="210">
        <v>25</v>
      </c>
      <c r="F29" s="182">
        <v>12</v>
      </c>
      <c r="G29" s="182">
        <v>7</v>
      </c>
      <c r="H29" s="182" t="s">
        <v>67</v>
      </c>
      <c r="I29" s="181">
        <v>3</v>
      </c>
      <c r="J29" s="120" t="s">
        <v>67</v>
      </c>
      <c r="K29" s="331">
        <f t="shared" si="6"/>
        <v>0.51020408163265307</v>
      </c>
      <c r="L29" s="332">
        <f t="shared" si="0"/>
        <v>0.24489795918367346</v>
      </c>
      <c r="M29" s="332">
        <f t="shared" si="1"/>
        <v>0.14285714285714285</v>
      </c>
      <c r="N29" s="332" t="str">
        <f t="shared" si="2"/>
        <v>x</v>
      </c>
      <c r="O29" s="332">
        <f t="shared" si="3"/>
        <v>6.1224489795918366E-2</v>
      </c>
      <c r="P29" s="334" t="str">
        <f t="shared" si="4"/>
        <v>x</v>
      </c>
      <c r="Q29" s="83"/>
      <c r="R29" s="94"/>
      <c r="S29" s="111"/>
      <c r="T29" s="61" t="str">
        <f t="shared" si="5"/>
        <v>Windsor &amp; Maidenhead</v>
      </c>
      <c r="U29" s="115" t="b">
        <f>IF(T29=$U$76,I29)</f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69" t="s">
        <v>16</v>
      </c>
      <c r="C30" s="67"/>
      <c r="D30" s="205">
        <v>61</v>
      </c>
      <c r="E30" s="210">
        <v>30</v>
      </c>
      <c r="F30" s="182">
        <v>15</v>
      </c>
      <c r="G30" s="182">
        <v>7</v>
      </c>
      <c r="H30" s="182">
        <v>9</v>
      </c>
      <c r="I30" s="181">
        <v>0</v>
      </c>
      <c r="J30" s="120">
        <v>0</v>
      </c>
      <c r="K30" s="331">
        <f t="shared" si="6"/>
        <v>0.49180327868852458</v>
      </c>
      <c r="L30" s="332">
        <f t="shared" si="0"/>
        <v>0.24590163934426229</v>
      </c>
      <c r="M30" s="332">
        <f t="shared" si="1"/>
        <v>0.11475409836065574</v>
      </c>
      <c r="N30" s="332">
        <f t="shared" si="2"/>
        <v>0.14754098360655737</v>
      </c>
      <c r="O30" s="344">
        <f t="shared" si="3"/>
        <v>0</v>
      </c>
      <c r="P30" s="333">
        <f t="shared" si="4"/>
        <v>0</v>
      </c>
      <c r="Q30" s="83"/>
      <c r="R30" s="94"/>
      <c r="S30" s="111"/>
      <c r="T30" s="61" t="str">
        <f t="shared" si="5"/>
        <v>Wokingham</v>
      </c>
      <c r="U30" s="115" t="b">
        <f>IF(T30=$U$76,I30)</f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82"/>
      <c r="B31" s="88" t="s">
        <v>23</v>
      </c>
      <c r="C31" s="67"/>
      <c r="D31" s="206">
        <v>4390</v>
      </c>
      <c r="E31" s="211">
        <v>1310</v>
      </c>
      <c r="F31" s="183">
        <v>910</v>
      </c>
      <c r="G31" s="183">
        <v>850</v>
      </c>
      <c r="H31" s="183">
        <v>970</v>
      </c>
      <c r="I31" s="183">
        <v>270</v>
      </c>
      <c r="J31" s="152">
        <v>80</v>
      </c>
      <c r="K31" s="331">
        <f t="shared" si="6"/>
        <v>0.29840546697038722</v>
      </c>
      <c r="L31" s="332">
        <f t="shared" si="0"/>
        <v>0.2072892938496583</v>
      </c>
      <c r="M31" s="332">
        <f t="shared" si="1"/>
        <v>0.19362186788154898</v>
      </c>
      <c r="N31" s="332">
        <f t="shared" si="2"/>
        <v>0.22095671981776766</v>
      </c>
      <c r="O31" s="332">
        <f t="shared" si="3"/>
        <v>6.1503416856492028E-2</v>
      </c>
      <c r="P31" s="334">
        <f t="shared" si="4"/>
        <v>1.8223234624145785E-2</v>
      </c>
      <c r="Q31" s="83"/>
      <c r="R31" s="94"/>
      <c r="S31" s="111"/>
      <c r="T31" s="61" t="str">
        <f t="shared" si="5"/>
        <v>South East</v>
      </c>
      <c r="U31" s="115" t="b">
        <f>IF(T31=$U$76,I31)</f>
        <v>0</v>
      </c>
      <c r="W31" s="114"/>
      <c r="X31" s="114"/>
      <c r="Y31" s="114"/>
      <c r="Z31" s="114"/>
      <c r="AA31" s="114"/>
      <c r="AB31" s="114"/>
      <c r="AC31" s="114"/>
    </row>
    <row r="32" spans="1:29" s="68" customFormat="1" ht="13.5" customHeight="1" x14ac:dyDescent="0.2">
      <c r="A32" s="175"/>
      <c r="B32" s="186" t="s">
        <v>50</v>
      </c>
      <c r="C32" s="67"/>
      <c r="D32" s="207">
        <v>2780</v>
      </c>
      <c r="E32" s="212">
        <v>810</v>
      </c>
      <c r="F32" s="187">
        <v>610</v>
      </c>
      <c r="G32" s="187">
        <v>540</v>
      </c>
      <c r="H32" s="187">
        <v>540</v>
      </c>
      <c r="I32" s="187">
        <v>220</v>
      </c>
      <c r="J32" s="189">
        <v>60</v>
      </c>
      <c r="K32" s="331">
        <f t="shared" si="6"/>
        <v>0.29136690647482016</v>
      </c>
      <c r="L32" s="332">
        <f t="shared" si="0"/>
        <v>0.21942446043165467</v>
      </c>
      <c r="M32" s="332">
        <f t="shared" si="1"/>
        <v>0.19424460431654678</v>
      </c>
      <c r="N32" s="332">
        <f t="shared" si="2"/>
        <v>0.19424460431654678</v>
      </c>
      <c r="O32" s="344">
        <f t="shared" si="3"/>
        <v>7.9136690647482008E-2</v>
      </c>
      <c r="P32" s="333">
        <f t="shared" si="4"/>
        <v>2.1582733812949641E-2</v>
      </c>
      <c r="Q32" s="83"/>
      <c r="R32" s="94"/>
      <c r="S32" s="111"/>
      <c r="T32" s="176" t="str">
        <f t="shared" si="5"/>
        <v>South West</v>
      </c>
      <c r="U32" s="115" t="b">
        <f>IF(T32=$U$76,I32)</f>
        <v>0</v>
      </c>
      <c r="W32" s="114"/>
      <c r="X32" s="114"/>
      <c r="Y32" s="114"/>
      <c r="Z32" s="114"/>
      <c r="AA32" s="114"/>
      <c r="AB32" s="114"/>
      <c r="AC32" s="114"/>
    </row>
    <row r="33" spans="1:29" s="65" customFormat="1" ht="13.5" customHeight="1" x14ac:dyDescent="0.2">
      <c r="A33" s="79"/>
      <c r="B33" s="147" t="s">
        <v>40</v>
      </c>
      <c r="C33" s="58"/>
      <c r="D33" s="208">
        <v>29930</v>
      </c>
      <c r="E33" s="213">
        <v>8610</v>
      </c>
      <c r="F33" s="148">
        <v>6460</v>
      </c>
      <c r="G33" s="148">
        <v>5950</v>
      </c>
      <c r="H33" s="148">
        <v>6290</v>
      </c>
      <c r="I33" s="184">
        <v>1960</v>
      </c>
      <c r="J33" s="153">
        <v>660</v>
      </c>
      <c r="K33" s="331">
        <f t="shared" si="6"/>
        <v>0.28767123287671231</v>
      </c>
      <c r="L33" s="332">
        <f t="shared" si="0"/>
        <v>0.21583695289007684</v>
      </c>
      <c r="M33" s="332">
        <f t="shared" si="1"/>
        <v>0.19879719345138658</v>
      </c>
      <c r="N33" s="332">
        <f t="shared" si="2"/>
        <v>0.21015703307718009</v>
      </c>
      <c r="O33" s="332">
        <f t="shared" si="3"/>
        <v>6.5486134313397934E-2</v>
      </c>
      <c r="P33" s="334">
        <f t="shared" si="4"/>
        <v>2.2051453391246242E-2</v>
      </c>
      <c r="Q33" s="78"/>
      <c r="R33" s="92"/>
      <c r="S33" s="105"/>
      <c r="W33" s="114"/>
      <c r="X33" s="114"/>
      <c r="Y33" s="114"/>
      <c r="Z33" s="114"/>
      <c r="AA33" s="114"/>
      <c r="AB33" s="114"/>
      <c r="AC33" s="114"/>
    </row>
    <row r="34" spans="1:29" s="65" customFormat="1" ht="12" customHeight="1" x14ac:dyDescent="0.2">
      <c r="A34" s="79"/>
      <c r="B34" s="326"/>
      <c r="C34" s="326"/>
      <c r="D34" s="326"/>
      <c r="E34" s="326"/>
      <c r="F34" s="326"/>
      <c r="G34" s="326"/>
      <c r="H34" s="326"/>
      <c r="I34" s="326"/>
      <c r="J34" s="225"/>
      <c r="K34" s="102"/>
      <c r="L34" s="102"/>
      <c r="M34" s="102"/>
      <c r="N34" s="102"/>
      <c r="O34" s="102"/>
      <c r="P34" s="102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3"/>
      <c r="J35" s="43"/>
      <c r="K35" s="43"/>
      <c r="L35" s="45"/>
      <c r="M35" s="45"/>
      <c r="N35" s="45"/>
      <c r="O35" s="45"/>
      <c r="P35" s="45"/>
      <c r="Q35" s="78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15" customHeight="1" x14ac:dyDescent="0.2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1"/>
      <c r="R36" s="92"/>
      <c r="S36" s="105"/>
      <c r="W36" s="114"/>
      <c r="X36" s="114"/>
      <c r="Y36" s="114"/>
      <c r="Z36" s="114"/>
      <c r="AA36" s="114"/>
      <c r="AB36" s="114"/>
      <c r="AC36" s="114"/>
    </row>
    <row r="37" spans="1:29" s="65" customFormat="1" ht="11.25" customHeight="1" x14ac:dyDescent="0.2">
      <c r="A37" s="322"/>
      <c r="B37" s="323"/>
      <c r="C37" s="323"/>
      <c r="D37" s="323"/>
      <c r="E37" s="323"/>
      <c r="F37" s="323"/>
      <c r="G37" s="323"/>
      <c r="H37" s="323"/>
      <c r="I37" s="323"/>
      <c r="J37" s="330"/>
      <c r="K37" s="323"/>
      <c r="L37" s="323"/>
      <c r="M37" s="323"/>
      <c r="N37" s="323"/>
      <c r="O37" s="323"/>
      <c r="P37" s="330"/>
      <c r="Q37" s="324"/>
      <c r="R37" s="92"/>
      <c r="S37" s="105"/>
      <c r="U37" s="110"/>
      <c r="W37" s="114"/>
      <c r="X37" s="114"/>
      <c r="Y37" s="114"/>
      <c r="Z37" s="114"/>
      <c r="AA37" s="114"/>
      <c r="AB37" s="114"/>
      <c r="AC37" s="114"/>
    </row>
    <row r="38" spans="1:29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  <c r="R38" s="92"/>
      <c r="S38" s="158"/>
      <c r="T38" s="112"/>
      <c r="U38" s="112"/>
      <c r="V38" s="112"/>
      <c r="W38" s="114"/>
      <c r="X38" s="114"/>
      <c r="Y38" s="114"/>
      <c r="Z38" s="114"/>
      <c r="AA38" s="114"/>
      <c r="AB38" s="114"/>
      <c r="AC38" s="114"/>
    </row>
    <row r="39" spans="1:29" s="65" customFormat="1" ht="15" customHeight="1" x14ac:dyDescent="0.25">
      <c r="A39" s="77"/>
      <c r="B39" s="144" t="s">
        <v>128</v>
      </c>
      <c r="C39" s="60"/>
      <c r="D39" s="60"/>
      <c r="E39" s="60"/>
      <c r="F39" s="60"/>
      <c r="G39" s="60"/>
      <c r="H39" s="60"/>
      <c r="I39" s="60"/>
      <c r="J39" s="60"/>
      <c r="K39" s="38"/>
      <c r="L39" s="38"/>
      <c r="M39" s="38"/>
      <c r="N39" s="38"/>
      <c r="O39" s="38"/>
      <c r="P39" s="38"/>
      <c r="Q39" s="78"/>
      <c r="R39" s="92"/>
      <c r="S39" s="105"/>
      <c r="T39" s="112"/>
      <c r="U39" s="112"/>
      <c r="V39" s="112"/>
      <c r="W39" s="114"/>
      <c r="X39" s="114"/>
    </row>
    <row r="40" spans="1:29" s="65" customFormat="1" ht="15" customHeight="1" x14ac:dyDescent="0.2">
      <c r="A40" s="79"/>
      <c r="B40" s="172"/>
      <c r="C40" s="60"/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  <c r="O40" s="38"/>
      <c r="P40" s="38"/>
      <c r="Q40" s="78"/>
      <c r="R40" s="92"/>
      <c r="S40" s="105"/>
      <c r="T40" s="112"/>
      <c r="U40" s="112"/>
      <c r="V40" s="112"/>
      <c r="W40" s="114"/>
      <c r="X40" s="114"/>
    </row>
    <row r="41" spans="1:29" s="65" customFormat="1" ht="21" customHeight="1" x14ac:dyDescent="0.2">
      <c r="A41" s="79"/>
      <c r="B41" s="67"/>
      <c r="C41" s="67"/>
      <c r="D41" s="325" t="str">
        <f>K8</f>
        <v>Less than 2 Years</v>
      </c>
      <c r="E41" s="325"/>
      <c r="F41" s="325" t="str">
        <f>L8</f>
        <v>2 - 5 Years</v>
      </c>
      <c r="G41" s="325"/>
      <c r="H41" s="325" t="str">
        <f>M8</f>
        <v>5 - 10 Years</v>
      </c>
      <c r="I41" s="325"/>
      <c r="J41" s="325" t="str">
        <f>N8</f>
        <v>10 - 20 Years</v>
      </c>
      <c r="K41" s="325"/>
      <c r="L41" s="325" t="str">
        <f>O8</f>
        <v>20 - 30 Years</v>
      </c>
      <c r="M41" s="325"/>
      <c r="N41" s="325" t="str">
        <f>P8</f>
        <v>30 Years or more</v>
      </c>
      <c r="O41" s="325"/>
      <c r="P41" s="55"/>
      <c r="Q41" s="78"/>
      <c r="R41" s="92"/>
      <c r="S41" s="105"/>
      <c r="T41" s="112"/>
      <c r="U41" s="112"/>
      <c r="V41" s="112"/>
      <c r="W41" s="114"/>
      <c r="X41" s="114"/>
    </row>
    <row r="42" spans="1:29" s="63" customFormat="1" ht="13.5" customHeight="1" x14ac:dyDescent="0.2">
      <c r="A42" s="80"/>
      <c r="B42" s="69" t="s">
        <v>0</v>
      </c>
      <c r="C42" s="67"/>
      <c r="D42" s="218"/>
      <c r="E42" s="219"/>
      <c r="F42" s="218"/>
      <c r="G42" s="219"/>
      <c r="H42" s="218"/>
      <c r="I42" s="219"/>
      <c r="J42" s="218"/>
      <c r="K42" s="219"/>
      <c r="L42" s="218"/>
      <c r="M42" s="219"/>
      <c r="N42" s="218"/>
      <c r="O42" s="219"/>
      <c r="P42" s="55"/>
      <c r="Q42" s="81"/>
      <c r="R42" s="93"/>
      <c r="S42" s="108"/>
      <c r="T42" s="49" t="str">
        <f t="shared" ref="T42:T64" si="7">B42</f>
        <v>Bracknell Forest</v>
      </c>
      <c r="U42" s="50" t="b">
        <f>IF($T42=$U$76,K9)</f>
        <v>0</v>
      </c>
      <c r="V42" s="50" t="b">
        <f>IF($T42=$U$76,L9)</f>
        <v>0</v>
      </c>
      <c r="W42" s="50" t="b">
        <f>IF($T42=$U$76,M9)</f>
        <v>0</v>
      </c>
      <c r="X42" s="50" t="b">
        <f>IF($T42=$U$76,N9)</f>
        <v>0</v>
      </c>
      <c r="Y42" s="50" t="b">
        <f>IF($T42=$U$76,O9)</f>
        <v>0</v>
      </c>
      <c r="Z42" s="50" t="b">
        <f>IF($T42=$U$76,P9)</f>
        <v>0</v>
      </c>
      <c r="AA42" s="65"/>
      <c r="AB42" s="65"/>
      <c r="AC42" s="65"/>
    </row>
    <row r="43" spans="1:29" ht="13.5" customHeight="1" x14ac:dyDescent="0.2">
      <c r="A43" s="79"/>
      <c r="B43" s="69" t="s">
        <v>22</v>
      </c>
      <c r="C43" s="67"/>
      <c r="D43" s="218"/>
      <c r="E43" s="219"/>
      <c r="F43" s="218"/>
      <c r="G43" s="219"/>
      <c r="H43" s="218"/>
      <c r="I43" s="219"/>
      <c r="J43" s="218"/>
      <c r="K43" s="219"/>
      <c r="L43" s="218"/>
      <c r="M43" s="219"/>
      <c r="N43" s="218"/>
      <c r="O43" s="219"/>
      <c r="P43" s="229"/>
      <c r="Q43" s="78"/>
      <c r="R43" s="92"/>
      <c r="S43" s="105"/>
      <c r="T43" s="49" t="str">
        <f t="shared" si="7"/>
        <v>Brighton &amp; Hove</v>
      </c>
      <c r="U43" s="50" t="b">
        <f>IF($T43=$U$76,K10)</f>
        <v>0</v>
      </c>
      <c r="V43" s="50" t="b">
        <f>IF($T43=$U$76,L10)</f>
        <v>0</v>
      </c>
      <c r="W43" s="50" t="b">
        <f>IF($T43=$U$76,M10)</f>
        <v>0</v>
      </c>
      <c r="X43" s="50" t="b">
        <f>IF($T43=$U$76,N10)</f>
        <v>0</v>
      </c>
      <c r="Y43" s="50" t="b">
        <f>IF($T43=$U$76,O10)</f>
        <v>0</v>
      </c>
      <c r="Z43" s="50" t="b">
        <f>IF($T43=$U$76,P10)</f>
        <v>0</v>
      </c>
    </row>
    <row r="44" spans="1:29" ht="13.5" customHeight="1" x14ac:dyDescent="0.2">
      <c r="A44" s="79"/>
      <c r="B44" s="69" t="s">
        <v>8</v>
      </c>
      <c r="C44" s="67"/>
      <c r="D44" s="218"/>
      <c r="E44" s="219"/>
      <c r="F44" s="218"/>
      <c r="G44" s="219"/>
      <c r="H44" s="218"/>
      <c r="I44" s="219"/>
      <c r="J44" s="218"/>
      <c r="K44" s="219"/>
      <c r="L44" s="218"/>
      <c r="M44" s="219"/>
      <c r="N44" s="218"/>
      <c r="O44" s="219"/>
      <c r="P44" s="229"/>
      <c r="Q44" s="78"/>
      <c r="R44" s="92"/>
      <c r="S44" s="105"/>
      <c r="T44" s="49" t="str">
        <f t="shared" si="7"/>
        <v>Buckinghamshire</v>
      </c>
      <c r="U44" s="50" t="b">
        <f>IF($T44=$U$76,K11)</f>
        <v>0</v>
      </c>
      <c r="V44" s="50" t="b">
        <f>IF($T44=$U$76,L11)</f>
        <v>0</v>
      </c>
      <c r="W44" s="50" t="b">
        <f>IF($T44=$U$76,M11)</f>
        <v>0</v>
      </c>
      <c r="X44" s="50" t="b">
        <f>IF($T44=$U$76,N11)</f>
        <v>0</v>
      </c>
      <c r="Y44" s="50" t="b">
        <f>IF($T44=$U$76,O11)</f>
        <v>0</v>
      </c>
      <c r="Z44" s="50" t="b">
        <f>IF($T44=$U$76,P11)</f>
        <v>0</v>
      </c>
    </row>
    <row r="45" spans="1:29" ht="13.5" customHeight="1" x14ac:dyDescent="0.2">
      <c r="A45" s="79"/>
      <c r="B45" s="69" t="s">
        <v>4</v>
      </c>
      <c r="C45" s="67"/>
      <c r="D45" s="218"/>
      <c r="E45" s="219"/>
      <c r="F45" s="218"/>
      <c r="G45" s="219"/>
      <c r="H45" s="218"/>
      <c r="I45" s="219"/>
      <c r="J45" s="218"/>
      <c r="K45" s="219"/>
      <c r="L45" s="218"/>
      <c r="M45" s="219"/>
      <c r="N45" s="218"/>
      <c r="O45" s="219"/>
      <c r="P45" s="229"/>
      <c r="Q45" s="78"/>
      <c r="R45" s="92"/>
      <c r="S45" s="105"/>
      <c r="T45" s="49" t="str">
        <f t="shared" si="7"/>
        <v>East Sussex</v>
      </c>
      <c r="U45" s="50" t="b">
        <f>IF($T45=$U$76,K12)</f>
        <v>0</v>
      </c>
      <c r="V45" s="50" t="b">
        <f>IF($T45=$U$76,L12)</f>
        <v>0</v>
      </c>
      <c r="W45" s="50" t="b">
        <f>IF($T45=$U$76,M12)</f>
        <v>0</v>
      </c>
      <c r="X45" s="50" t="b">
        <f>IF($T45=$U$76,N12)</f>
        <v>0</v>
      </c>
      <c r="Y45" s="50" t="b">
        <f>IF($T45=$U$76,O12)</f>
        <v>0</v>
      </c>
      <c r="Z45" s="50" t="b">
        <f>IF($T45=$U$76,P12)</f>
        <v>0</v>
      </c>
    </row>
    <row r="46" spans="1:29" ht="13.5" customHeight="1" x14ac:dyDescent="0.2">
      <c r="A46" s="79"/>
      <c r="B46" s="69" t="s">
        <v>6</v>
      </c>
      <c r="C46" s="67"/>
      <c r="D46" s="218"/>
      <c r="E46" s="219"/>
      <c r="F46" s="218"/>
      <c r="G46" s="219"/>
      <c r="H46" s="218"/>
      <c r="I46" s="219"/>
      <c r="J46" s="218"/>
      <c r="K46" s="219"/>
      <c r="L46" s="218"/>
      <c r="M46" s="219"/>
      <c r="N46" s="218"/>
      <c r="O46" s="219"/>
      <c r="P46" s="229"/>
      <c r="Q46" s="78"/>
      <c r="R46" s="92"/>
      <c r="S46" s="105"/>
      <c r="T46" s="49" t="str">
        <f t="shared" si="7"/>
        <v>Hampshire</v>
      </c>
      <c r="U46" s="50" t="b">
        <f>IF($T46=$U$76,K13)</f>
        <v>0</v>
      </c>
      <c r="V46" s="50" t="b">
        <f>IF($T46=$U$76,L13)</f>
        <v>0</v>
      </c>
      <c r="W46" s="50" t="b">
        <f>IF($T46=$U$76,M13)</f>
        <v>0</v>
      </c>
      <c r="X46" s="50" t="b">
        <f>IF($T46=$U$76,N13)</f>
        <v>0</v>
      </c>
      <c r="Y46" s="50" t="b">
        <f>IF($T46=$U$76,O13)</f>
        <v>0</v>
      </c>
      <c r="Z46" s="50" t="b">
        <f>IF($T46=$U$76,P13)</f>
        <v>0</v>
      </c>
    </row>
    <row r="47" spans="1:29" ht="13.5" customHeight="1" x14ac:dyDescent="0.2">
      <c r="A47" s="79"/>
      <c r="B47" s="69" t="s">
        <v>1</v>
      </c>
      <c r="C47" s="67"/>
      <c r="D47" s="218"/>
      <c r="E47" s="219"/>
      <c r="F47" s="218"/>
      <c r="G47" s="219"/>
      <c r="H47" s="218"/>
      <c r="I47" s="219"/>
      <c r="J47" s="218"/>
      <c r="K47" s="219"/>
      <c r="L47" s="218"/>
      <c r="M47" s="219"/>
      <c r="N47" s="218"/>
      <c r="O47" s="219"/>
      <c r="P47" s="215"/>
      <c r="Q47" s="78"/>
      <c r="R47" s="92"/>
      <c r="S47" s="105"/>
      <c r="T47" s="49" t="str">
        <f t="shared" si="7"/>
        <v>Isle of Wight</v>
      </c>
      <c r="U47" s="50" t="b">
        <f>IF($T47=$U$76,K14)</f>
        <v>0</v>
      </c>
      <c r="V47" s="50" t="b">
        <f>IF($T47=$U$76,L14)</f>
        <v>0</v>
      </c>
      <c r="W47" s="50" t="b">
        <f>IF($T47=$U$76,M14)</f>
        <v>0</v>
      </c>
      <c r="X47" s="50" t="b">
        <f>IF($T47=$U$76,N14)</f>
        <v>0</v>
      </c>
      <c r="Y47" s="50" t="b">
        <f>IF($T47=$U$76,O14)</f>
        <v>0</v>
      </c>
      <c r="Z47" s="50" t="b">
        <f>IF($T47=$U$76,P14)</f>
        <v>0</v>
      </c>
    </row>
    <row r="48" spans="1:29" ht="13.5" customHeight="1" x14ac:dyDescent="0.2">
      <c r="A48" s="79"/>
      <c r="B48" s="69" t="s">
        <v>9</v>
      </c>
      <c r="C48" s="67"/>
      <c r="D48" s="218"/>
      <c r="E48" s="219"/>
      <c r="F48" s="218"/>
      <c r="G48" s="219"/>
      <c r="H48" s="218"/>
      <c r="I48" s="219"/>
      <c r="J48" s="218"/>
      <c r="K48" s="219"/>
      <c r="L48" s="218"/>
      <c r="M48" s="219"/>
      <c r="N48" s="218"/>
      <c r="O48" s="219"/>
      <c r="P48" s="215"/>
      <c r="Q48" s="78"/>
      <c r="R48" s="92"/>
      <c r="S48" s="105"/>
      <c r="T48" s="49" t="str">
        <f t="shared" si="7"/>
        <v>Kent</v>
      </c>
      <c r="U48" s="50" t="b">
        <f>IF($T48=$U$76,K15)</f>
        <v>0</v>
      </c>
      <c r="V48" s="50" t="b">
        <f>IF($T48=$U$76,L15)</f>
        <v>0</v>
      </c>
      <c r="W48" s="50" t="b">
        <f>IF($T48=$U$76,M15)</f>
        <v>0</v>
      </c>
      <c r="X48" s="50" t="b">
        <f>IF($T48=$U$76,N15)</f>
        <v>0</v>
      </c>
      <c r="Y48" s="50" t="b">
        <f>IF($T48=$U$76,O15)</f>
        <v>0</v>
      </c>
      <c r="Z48" s="50" t="b">
        <f>IF($T48=$U$76,P15)</f>
        <v>0</v>
      </c>
    </row>
    <row r="49" spans="1:26" s="65" customFormat="1" ht="13.5" customHeight="1" x14ac:dyDescent="0.2">
      <c r="A49" s="79"/>
      <c r="B49" s="69" t="s">
        <v>2</v>
      </c>
      <c r="C49" s="67"/>
      <c r="D49" s="218"/>
      <c r="E49" s="219"/>
      <c r="F49" s="218"/>
      <c r="G49" s="219"/>
      <c r="H49" s="218"/>
      <c r="I49" s="219"/>
      <c r="J49" s="218"/>
      <c r="K49" s="219"/>
      <c r="L49" s="218"/>
      <c r="M49" s="219"/>
      <c r="N49" s="218"/>
      <c r="O49" s="219"/>
      <c r="P49" s="214"/>
      <c r="Q49" s="78"/>
      <c r="R49" s="92"/>
      <c r="S49" s="105"/>
      <c r="T49" s="49" t="str">
        <f t="shared" si="7"/>
        <v>Medway</v>
      </c>
      <c r="U49" s="50" t="b">
        <f>IF($T49=$U$76,K16)</f>
        <v>0</v>
      </c>
      <c r="V49" s="50" t="b">
        <f>IF($T49=$U$76,L16)</f>
        <v>0</v>
      </c>
      <c r="W49" s="50" t="b">
        <f>IF($T49=$U$76,M16)</f>
        <v>0</v>
      </c>
      <c r="X49" s="50" t="b">
        <f>IF($T49=$U$76,N16)</f>
        <v>0</v>
      </c>
      <c r="Y49" s="50" t="b">
        <f>IF($T49=$U$76,O16)</f>
        <v>0</v>
      </c>
      <c r="Z49" s="50" t="b">
        <f>IF($T49=$U$76,P16)</f>
        <v>0</v>
      </c>
    </row>
    <row r="50" spans="1:26" s="65" customFormat="1" ht="13.5" customHeight="1" x14ac:dyDescent="0.2">
      <c r="A50" s="79"/>
      <c r="B50" s="69" t="s">
        <v>10</v>
      </c>
      <c r="C50" s="67"/>
      <c r="D50" s="218"/>
      <c r="E50" s="219"/>
      <c r="F50" s="218"/>
      <c r="G50" s="219"/>
      <c r="H50" s="218"/>
      <c r="I50" s="219"/>
      <c r="J50" s="218"/>
      <c r="K50" s="219"/>
      <c r="L50" s="218"/>
      <c r="M50" s="219"/>
      <c r="N50" s="218"/>
      <c r="O50" s="219"/>
      <c r="P50" s="214"/>
      <c r="Q50" s="78"/>
      <c r="R50" s="92"/>
      <c r="S50" s="105"/>
      <c r="T50" s="49" t="str">
        <f t="shared" si="7"/>
        <v>Milton Keynes</v>
      </c>
      <c r="U50" s="50" t="b">
        <f>IF($T50=$U$76,K17)</f>
        <v>0</v>
      </c>
      <c r="V50" s="50" t="b">
        <f>IF($T50=$U$76,L17)</f>
        <v>0</v>
      </c>
      <c r="W50" s="50" t="b">
        <f>IF($T50=$U$76,M17)</f>
        <v>0</v>
      </c>
      <c r="X50" s="50" t="b">
        <f>IF($T50=$U$76,N17)</f>
        <v>0</v>
      </c>
      <c r="Y50" s="50" t="b">
        <f>IF($T50=$U$76,O17)</f>
        <v>0</v>
      </c>
      <c r="Z50" s="50" t="b">
        <f>IF($T50=$U$76,P17)</f>
        <v>0</v>
      </c>
    </row>
    <row r="51" spans="1:26" s="65" customFormat="1" ht="13.5" customHeight="1" x14ac:dyDescent="0.2">
      <c r="A51" s="79"/>
      <c r="B51" s="69" t="s">
        <v>11</v>
      </c>
      <c r="C51" s="67"/>
      <c r="D51" s="218"/>
      <c r="E51" s="219"/>
      <c r="F51" s="218"/>
      <c r="G51" s="219"/>
      <c r="H51" s="218"/>
      <c r="I51" s="219"/>
      <c r="J51" s="218"/>
      <c r="K51" s="219"/>
      <c r="L51" s="218"/>
      <c r="M51" s="219"/>
      <c r="N51" s="218"/>
      <c r="O51" s="219"/>
      <c r="P51" s="214"/>
      <c r="Q51" s="78"/>
      <c r="R51" s="92"/>
      <c r="S51" s="105"/>
      <c r="T51" s="49" t="str">
        <f t="shared" si="7"/>
        <v>Oxfordshire</v>
      </c>
      <c r="U51" s="50" t="b">
        <f>IF($T51=$U$76,K18)</f>
        <v>0</v>
      </c>
      <c r="V51" s="50" t="b">
        <f>IF($T51=$U$76,L18)</f>
        <v>0</v>
      </c>
      <c r="W51" s="50" t="b">
        <f>IF($T51=$U$76,M18)</f>
        <v>0</v>
      </c>
      <c r="X51" s="50" t="b">
        <f>IF($T51=$U$76,N18)</f>
        <v>0</v>
      </c>
      <c r="Y51" s="50" t="b">
        <f>IF($T51=$U$76,O18)</f>
        <v>0</v>
      </c>
      <c r="Z51" s="50" t="b">
        <f>IF($T51=$U$76,P18)</f>
        <v>0</v>
      </c>
    </row>
    <row r="52" spans="1:26" s="65" customFormat="1" ht="13.5" customHeight="1" x14ac:dyDescent="0.2">
      <c r="A52" s="79"/>
      <c r="B52" s="69" t="s">
        <v>12</v>
      </c>
      <c r="C52" s="67"/>
      <c r="D52" s="218"/>
      <c r="E52" s="219"/>
      <c r="F52" s="218"/>
      <c r="G52" s="219"/>
      <c r="H52" s="218"/>
      <c r="I52" s="219"/>
      <c r="J52" s="218"/>
      <c r="K52" s="219"/>
      <c r="L52" s="218"/>
      <c r="M52" s="219"/>
      <c r="N52" s="218"/>
      <c r="O52" s="219"/>
      <c r="P52" s="214"/>
      <c r="Q52" s="78"/>
      <c r="R52" s="92"/>
      <c r="S52" s="105"/>
      <c r="T52" s="49" t="str">
        <f t="shared" si="7"/>
        <v>Portsmouth</v>
      </c>
      <c r="U52" s="50" t="b">
        <f>IF($T52=$U$76,K19)</f>
        <v>0</v>
      </c>
      <c r="V52" s="50" t="b">
        <f>IF($T52=$U$76,L19)</f>
        <v>0</v>
      </c>
      <c r="W52" s="50" t="b">
        <f>IF($T52=$U$76,M19)</f>
        <v>0</v>
      </c>
      <c r="X52" s="50" t="b">
        <f>IF($T52=$U$76,N19)</f>
        <v>0</v>
      </c>
      <c r="Y52" s="50" t="b">
        <f>IF($T52=$U$76,O19)</f>
        <v>0</v>
      </c>
      <c r="Z52" s="50" t="b">
        <f>IF($T52=$U$76,P19)</f>
        <v>0</v>
      </c>
    </row>
    <row r="53" spans="1:26" s="65" customFormat="1" ht="13.5" customHeight="1" x14ac:dyDescent="0.2">
      <c r="A53" s="79"/>
      <c r="B53" s="69" t="s">
        <v>3</v>
      </c>
      <c r="C53" s="67"/>
      <c r="D53" s="218"/>
      <c r="E53" s="219"/>
      <c r="F53" s="218"/>
      <c r="G53" s="219"/>
      <c r="H53" s="218"/>
      <c r="I53" s="219"/>
      <c r="J53" s="218"/>
      <c r="K53" s="219"/>
      <c r="L53" s="218"/>
      <c r="M53" s="219"/>
      <c r="N53" s="218"/>
      <c r="O53" s="219"/>
      <c r="P53" s="214"/>
      <c r="Q53" s="78"/>
      <c r="R53" s="92"/>
      <c r="S53" s="105"/>
      <c r="T53" s="49" t="str">
        <f t="shared" si="7"/>
        <v>Reading</v>
      </c>
      <c r="U53" s="50" t="b">
        <f>IF($T53=$U$76,K20)</f>
        <v>0</v>
      </c>
      <c r="V53" s="50" t="b">
        <f>IF($T53=$U$76,L20)</f>
        <v>0</v>
      </c>
      <c r="W53" s="50" t="b">
        <f>IF($T53=$U$76,M20)</f>
        <v>0</v>
      </c>
      <c r="X53" s="50" t="b">
        <f>IF($T53=$U$76,N20)</f>
        <v>0</v>
      </c>
      <c r="Y53" s="50" t="b">
        <f>IF($T53=$U$76,O20)</f>
        <v>0</v>
      </c>
      <c r="Z53" s="50" t="b">
        <f>IF($T53=$U$76,P20)</f>
        <v>0</v>
      </c>
    </row>
    <row r="54" spans="1:26" s="65" customFormat="1" ht="13.5" customHeight="1" x14ac:dyDescent="0.2">
      <c r="A54" s="79"/>
      <c r="B54" s="69" t="s">
        <v>13</v>
      </c>
      <c r="C54" s="67"/>
      <c r="D54" s="218"/>
      <c r="E54" s="219"/>
      <c r="F54" s="218"/>
      <c r="G54" s="219"/>
      <c r="H54" s="218"/>
      <c r="I54" s="219"/>
      <c r="J54" s="218"/>
      <c r="K54" s="219"/>
      <c r="L54" s="218"/>
      <c r="M54" s="219"/>
      <c r="N54" s="218"/>
      <c r="O54" s="219"/>
      <c r="P54" s="214"/>
      <c r="Q54" s="78"/>
      <c r="R54" s="92"/>
      <c r="S54" s="105"/>
      <c r="T54" s="49" t="str">
        <f t="shared" si="7"/>
        <v>Slough</v>
      </c>
      <c r="U54" s="50" t="b">
        <f>IF($T54=$U$76,K21)</f>
        <v>0</v>
      </c>
      <c r="V54" s="50" t="b">
        <f>IF($T54=$U$76,L21)</f>
        <v>0</v>
      </c>
      <c r="W54" s="50" t="b">
        <f>IF($T54=$U$76,M21)</f>
        <v>0</v>
      </c>
      <c r="X54" s="50" t="b">
        <f>IF($T54=$U$76,N21)</f>
        <v>0</v>
      </c>
      <c r="Y54" s="50" t="b">
        <f>IF($T54=$U$76,O21)</f>
        <v>0</v>
      </c>
      <c r="Z54" s="50" t="b">
        <f>IF($T54=$U$76,P21)</f>
        <v>0</v>
      </c>
    </row>
    <row r="55" spans="1:26" s="65" customFormat="1" ht="13.5" customHeight="1" x14ac:dyDescent="0.2">
      <c r="A55" s="79"/>
      <c r="B55" s="69" t="s">
        <v>28</v>
      </c>
      <c r="C55" s="67"/>
      <c r="D55" s="218"/>
      <c r="E55" s="219"/>
      <c r="F55" s="218"/>
      <c r="G55" s="219"/>
      <c r="H55" s="218"/>
      <c r="I55" s="219"/>
      <c r="J55" s="218"/>
      <c r="K55" s="219"/>
      <c r="L55" s="218"/>
      <c r="M55" s="219"/>
      <c r="N55" s="218"/>
      <c r="O55" s="219"/>
      <c r="P55" s="214"/>
      <c r="Q55" s="78"/>
      <c r="R55" s="92"/>
      <c r="S55" s="105"/>
      <c r="T55" s="49" t="str">
        <f t="shared" si="7"/>
        <v>Somerset</v>
      </c>
      <c r="U55" s="50" t="b">
        <f>IF($T55=$U$76,K22)</f>
        <v>0</v>
      </c>
      <c r="V55" s="50" t="b">
        <f>IF($T55=$U$76,L22)</f>
        <v>0</v>
      </c>
      <c r="W55" s="50" t="b">
        <f>IF($T55=$U$76,M22)</f>
        <v>0</v>
      </c>
      <c r="X55" s="50" t="b">
        <f>IF($T55=$U$76,N22)</f>
        <v>0</v>
      </c>
      <c r="Y55" s="50" t="b">
        <f>IF($T55=$U$76,O22)</f>
        <v>0</v>
      </c>
      <c r="Z55" s="50" t="b">
        <f>IF($T55=$U$76,P22)</f>
        <v>0</v>
      </c>
    </row>
    <row r="56" spans="1:26" s="65" customFormat="1" ht="13.5" customHeight="1" x14ac:dyDescent="0.2">
      <c r="A56" s="79"/>
      <c r="B56" s="69" t="s">
        <v>14</v>
      </c>
      <c r="C56" s="67"/>
      <c r="D56" s="218"/>
      <c r="E56" s="219"/>
      <c r="F56" s="218"/>
      <c r="G56" s="219"/>
      <c r="H56" s="218"/>
      <c r="I56" s="219"/>
      <c r="J56" s="218"/>
      <c r="K56" s="219"/>
      <c r="L56" s="218"/>
      <c r="M56" s="219"/>
      <c r="N56" s="218"/>
      <c r="O56" s="219"/>
      <c r="P56" s="214"/>
      <c r="Q56" s="78"/>
      <c r="R56" s="92"/>
      <c r="S56" s="105"/>
      <c r="T56" s="49" t="str">
        <f t="shared" si="7"/>
        <v>Southampton</v>
      </c>
      <c r="U56" s="50" t="b">
        <f>IF($T56=$U$76,K23)</f>
        <v>0</v>
      </c>
      <c r="V56" s="50" t="b">
        <f>IF($T56=$U$76,L23)</f>
        <v>0</v>
      </c>
      <c r="W56" s="50" t="b">
        <f>IF($T56=$U$76,M23)</f>
        <v>0</v>
      </c>
      <c r="X56" s="50" t="b">
        <f>IF($T56=$U$76,N23)</f>
        <v>0</v>
      </c>
      <c r="Y56" s="50" t="b">
        <f>IF($T56=$U$76,O23)</f>
        <v>0</v>
      </c>
      <c r="Z56" s="50" t="b">
        <f>IF($T56=$U$76,P23)</f>
        <v>0</v>
      </c>
    </row>
    <row r="57" spans="1:26" s="65" customFormat="1" ht="13.5" customHeight="1" x14ac:dyDescent="0.2">
      <c r="A57" s="79"/>
      <c r="B57" s="69" t="s">
        <v>7</v>
      </c>
      <c r="C57" s="67"/>
      <c r="D57" s="218"/>
      <c r="E57" s="219"/>
      <c r="F57" s="218"/>
      <c r="G57" s="219"/>
      <c r="H57" s="218"/>
      <c r="I57" s="219"/>
      <c r="J57" s="218"/>
      <c r="K57" s="219"/>
      <c r="L57" s="218"/>
      <c r="M57" s="219"/>
      <c r="N57" s="218"/>
      <c r="O57" s="219"/>
      <c r="P57" s="214"/>
      <c r="Q57" s="78"/>
      <c r="R57" s="92"/>
      <c r="S57" s="105"/>
      <c r="T57" s="49" t="str">
        <f t="shared" si="7"/>
        <v>Surrey</v>
      </c>
      <c r="U57" s="50" t="b">
        <f>IF($T57=$U$76,K24)</f>
        <v>0</v>
      </c>
      <c r="V57" s="50" t="b">
        <f>IF($T57=$U$76,L24)</f>
        <v>0</v>
      </c>
      <c r="W57" s="50" t="b">
        <f>IF($T57=$U$76,M24)</f>
        <v>0</v>
      </c>
      <c r="X57" s="50" t="b">
        <f>IF($T57=$U$76,N24)</f>
        <v>0</v>
      </c>
      <c r="Y57" s="50" t="b">
        <f>IF($T57=$U$76,O24)</f>
        <v>0</v>
      </c>
      <c r="Z57" s="50" t="b">
        <f>IF($T57=$U$76,P24)</f>
        <v>0</v>
      </c>
    </row>
    <row r="58" spans="1:26" s="65" customFormat="1" ht="13.5" customHeight="1" x14ac:dyDescent="0.2">
      <c r="A58" s="137"/>
      <c r="B58" s="69" t="s">
        <v>48</v>
      </c>
      <c r="C58" s="67"/>
      <c r="D58" s="218"/>
      <c r="E58" s="219"/>
      <c r="F58" s="218"/>
      <c r="G58" s="219"/>
      <c r="H58" s="218"/>
      <c r="I58" s="219"/>
      <c r="J58" s="218"/>
      <c r="K58" s="219"/>
      <c r="L58" s="218"/>
      <c r="M58" s="219"/>
      <c r="N58" s="218"/>
      <c r="O58" s="219"/>
      <c r="P58" s="214"/>
      <c r="Q58" s="78"/>
      <c r="R58" s="92"/>
      <c r="S58" s="105"/>
      <c r="T58" s="49" t="str">
        <f t="shared" si="7"/>
        <v>Swindon</v>
      </c>
      <c r="U58" s="50" t="b">
        <f>IF($T58=$U$76,K25)</f>
        <v>0</v>
      </c>
      <c r="V58" s="50" t="b">
        <f>IF($T58=$U$76,L25)</f>
        <v>0</v>
      </c>
      <c r="W58" s="50" t="b">
        <f>IF($T58=$U$76,M25)</f>
        <v>0</v>
      </c>
      <c r="X58" s="50" t="b">
        <f>IF($T58=$U$76,N25)</f>
        <v>0</v>
      </c>
      <c r="Y58" s="50" t="b">
        <f>IF($T58=$U$76,O25)</f>
        <v>0</v>
      </c>
      <c r="Z58" s="50" t="b">
        <f>IF($T58=$U$76,P25)</f>
        <v>0</v>
      </c>
    </row>
    <row r="59" spans="1:26" s="65" customFormat="1" ht="13.5" customHeight="1" x14ac:dyDescent="0.2">
      <c r="A59" s="137"/>
      <c r="B59" s="69" t="s">
        <v>108</v>
      </c>
      <c r="C59" s="67"/>
      <c r="D59" s="339"/>
      <c r="E59" s="219"/>
      <c r="F59" s="339"/>
      <c r="G59" s="219"/>
      <c r="H59" s="339"/>
      <c r="I59" s="219"/>
      <c r="J59" s="339"/>
      <c r="K59" s="219"/>
      <c r="L59" s="339"/>
      <c r="M59" s="219"/>
      <c r="N59" s="339"/>
      <c r="O59" s="219"/>
      <c r="P59" s="214"/>
      <c r="Q59" s="78"/>
      <c r="R59" s="92"/>
      <c r="S59" s="105"/>
      <c r="T59" s="49" t="str">
        <f t="shared" si="7"/>
        <v>Torbay</v>
      </c>
      <c r="U59" s="50" t="b">
        <f>IF($T59=$U$76,K26)</f>
        <v>0</v>
      </c>
      <c r="V59" s="50" t="b">
        <f>IF($T59=$U$76,L26)</f>
        <v>0</v>
      </c>
      <c r="W59" s="50" t="b">
        <f>IF($T59=$U$76,M26)</f>
        <v>0</v>
      </c>
      <c r="X59" s="50" t="b">
        <f>IF($T59=$U$76,N26)</f>
        <v>0</v>
      </c>
      <c r="Y59" s="50" t="b">
        <f>IF($T59=$U$76,O26)</f>
        <v>0</v>
      </c>
      <c r="Z59" s="50" t="b">
        <f>IF($T59=$U$76,P26)</f>
        <v>0</v>
      </c>
    </row>
    <row r="60" spans="1:26" s="65" customFormat="1" ht="13.5" customHeight="1" x14ac:dyDescent="0.2">
      <c r="A60" s="79"/>
      <c r="B60" s="69" t="s">
        <v>15</v>
      </c>
      <c r="C60" s="67"/>
      <c r="D60" s="218"/>
      <c r="E60" s="219"/>
      <c r="F60" s="218"/>
      <c r="G60" s="219"/>
      <c r="H60" s="218"/>
      <c r="I60" s="219"/>
      <c r="J60" s="218"/>
      <c r="K60" s="219"/>
      <c r="L60" s="218"/>
      <c r="M60" s="219"/>
      <c r="N60" s="218"/>
      <c r="O60" s="219"/>
      <c r="P60" s="214"/>
      <c r="Q60" s="78"/>
      <c r="R60" s="92"/>
      <c r="S60" s="105"/>
      <c r="T60" s="49" t="str">
        <f t="shared" si="7"/>
        <v>West Berkshire</v>
      </c>
      <c r="U60" s="50" t="b">
        <f>IF($T60=$U$76,K27)</f>
        <v>0</v>
      </c>
      <c r="V60" s="50" t="b">
        <f>IF($T60=$U$76,L27)</f>
        <v>0</v>
      </c>
      <c r="W60" s="50" t="b">
        <f>IF($T60=$U$76,M27)</f>
        <v>0</v>
      </c>
      <c r="X60" s="50" t="b">
        <f>IF($T60=$U$76,N27)</f>
        <v>0</v>
      </c>
      <c r="Y60" s="50" t="b">
        <f>IF($T60=$U$76,O27)</f>
        <v>0</v>
      </c>
      <c r="Z60" s="50" t="b">
        <f>IF($T60=$U$76,P27)</f>
        <v>0</v>
      </c>
    </row>
    <row r="61" spans="1:26" s="65" customFormat="1" ht="13.5" customHeight="1" x14ac:dyDescent="0.2">
      <c r="A61" s="79"/>
      <c r="B61" s="69" t="s">
        <v>5</v>
      </c>
      <c r="C61" s="67"/>
      <c r="D61" s="218"/>
      <c r="E61" s="219"/>
      <c r="F61" s="218"/>
      <c r="G61" s="219"/>
      <c r="H61" s="218"/>
      <c r="I61" s="219"/>
      <c r="J61" s="218"/>
      <c r="K61" s="219"/>
      <c r="L61" s="218"/>
      <c r="M61" s="219"/>
      <c r="N61" s="218"/>
      <c r="O61" s="219"/>
      <c r="P61" s="214"/>
      <c r="Q61" s="78"/>
      <c r="R61" s="92"/>
      <c r="S61" s="105"/>
      <c r="T61" s="49" t="str">
        <f t="shared" si="7"/>
        <v>West Sussex</v>
      </c>
      <c r="U61" s="50" t="b">
        <f>IF($T61=$U$76,K28)</f>
        <v>0</v>
      </c>
      <c r="V61" s="50" t="b">
        <f>IF($T61=$U$76,L28)</f>
        <v>0</v>
      </c>
      <c r="W61" s="50" t="b">
        <f>IF($T61=$U$76,M28)</f>
        <v>0</v>
      </c>
      <c r="X61" s="50" t="b">
        <f>IF($T61=$U$76,N28)</f>
        <v>0</v>
      </c>
      <c r="Y61" s="50" t="b">
        <f>IF($T61=$U$76,O28)</f>
        <v>0</v>
      </c>
      <c r="Z61" s="50" t="b">
        <f>IF($T61=$U$76,P28)</f>
        <v>0</v>
      </c>
    </row>
    <row r="62" spans="1:26" s="65" customFormat="1" ht="13.5" customHeight="1" x14ac:dyDescent="0.2">
      <c r="A62" s="79"/>
      <c r="B62" s="69" t="s">
        <v>21</v>
      </c>
      <c r="C62" s="67"/>
      <c r="D62" s="218"/>
      <c r="E62" s="219"/>
      <c r="F62" s="218"/>
      <c r="G62" s="219"/>
      <c r="H62" s="218"/>
      <c r="I62" s="219"/>
      <c r="J62" s="218"/>
      <c r="K62" s="219"/>
      <c r="L62" s="218"/>
      <c r="M62" s="219"/>
      <c r="N62" s="218"/>
      <c r="O62" s="219"/>
      <c r="P62" s="214"/>
      <c r="Q62" s="78"/>
      <c r="R62" s="92"/>
      <c r="S62" s="105"/>
      <c r="T62" s="49" t="str">
        <f t="shared" si="7"/>
        <v>Windsor &amp; Maidenhead</v>
      </c>
      <c r="U62" s="50" t="b">
        <f>IF($T62=$U$76,K29)</f>
        <v>0</v>
      </c>
      <c r="V62" s="50" t="b">
        <f>IF($T62=$U$76,L29)</f>
        <v>0</v>
      </c>
      <c r="W62" s="50" t="b">
        <f>IF($T62=$U$76,M29)</f>
        <v>0</v>
      </c>
      <c r="X62" s="50" t="b">
        <f>IF($T62=$U$76,N29)</f>
        <v>0</v>
      </c>
      <c r="Y62" s="50" t="b">
        <f>IF($T62=$U$76,O29)</f>
        <v>0</v>
      </c>
      <c r="Z62" s="50" t="b">
        <f>IF($T62=$U$76,P29)</f>
        <v>0</v>
      </c>
    </row>
    <row r="63" spans="1:26" s="65" customFormat="1" ht="13.5" customHeight="1" x14ac:dyDescent="0.2">
      <c r="A63" s="79"/>
      <c r="B63" s="69" t="s">
        <v>16</v>
      </c>
      <c r="C63" s="67"/>
      <c r="D63" s="218"/>
      <c r="E63" s="219"/>
      <c r="F63" s="218"/>
      <c r="G63" s="219"/>
      <c r="H63" s="218"/>
      <c r="I63" s="219"/>
      <c r="J63" s="218"/>
      <c r="K63" s="219"/>
      <c r="L63" s="218"/>
      <c r="M63" s="219"/>
      <c r="N63" s="218"/>
      <c r="O63" s="219"/>
      <c r="P63" s="214"/>
      <c r="Q63" s="78"/>
      <c r="R63" s="92"/>
      <c r="S63" s="105"/>
      <c r="T63" s="49" t="str">
        <f t="shared" si="7"/>
        <v>Wokingham</v>
      </c>
      <c r="U63" s="50" t="b">
        <f>IF($T63=$U$76,K30)</f>
        <v>0</v>
      </c>
      <c r="V63" s="50" t="b">
        <f>IF($T63=$U$76,L30)</f>
        <v>0</v>
      </c>
      <c r="W63" s="50" t="b">
        <f>IF($T63=$U$76,M30)</f>
        <v>0</v>
      </c>
      <c r="X63" s="50" t="b">
        <f>IF($T63=$U$76,N30)</f>
        <v>0</v>
      </c>
      <c r="Y63" s="50" t="b">
        <f>IF($T63=$U$76,O30)</f>
        <v>0</v>
      </c>
      <c r="Z63" s="50" t="b">
        <f>IF($T63=$U$76,P30)</f>
        <v>0</v>
      </c>
    </row>
    <row r="64" spans="1:26" s="65" customFormat="1" ht="13.5" customHeight="1" x14ac:dyDescent="0.2">
      <c r="A64" s="79"/>
      <c r="B64" s="88" t="s">
        <v>23</v>
      </c>
      <c r="C64" s="67"/>
      <c r="D64" s="218"/>
      <c r="E64" s="219"/>
      <c r="F64" s="218"/>
      <c r="G64" s="219"/>
      <c r="H64" s="218"/>
      <c r="I64" s="219"/>
      <c r="J64" s="218"/>
      <c r="K64" s="219"/>
      <c r="L64" s="218"/>
      <c r="M64" s="219"/>
      <c r="N64" s="218"/>
      <c r="O64" s="219"/>
      <c r="P64" s="214"/>
      <c r="Q64" s="78"/>
      <c r="R64" s="92"/>
      <c r="S64" s="105"/>
      <c r="T64" s="49" t="str">
        <f t="shared" si="7"/>
        <v>South East</v>
      </c>
      <c r="U64" s="50" t="b">
        <f>IF($T64=$U$76,K31)</f>
        <v>0</v>
      </c>
      <c r="V64" s="50" t="b">
        <f>IF($T64=$U$76,L31)</f>
        <v>0</v>
      </c>
      <c r="W64" s="50" t="b">
        <f>IF($T64=$U$76,M31)</f>
        <v>0</v>
      </c>
      <c r="X64" s="50" t="b">
        <f>IF($T64=$U$76,N31)</f>
        <v>0</v>
      </c>
      <c r="Y64" s="50" t="b">
        <f>IF($T64=$U$76,O31)</f>
        <v>0</v>
      </c>
      <c r="Z64" s="50" t="b">
        <f>IF($T64=$U$76,P31)</f>
        <v>0</v>
      </c>
    </row>
    <row r="65" spans="1:29" s="65" customFormat="1" ht="13.5" customHeight="1" x14ac:dyDescent="0.2">
      <c r="A65" s="137"/>
      <c r="B65" s="186" t="s">
        <v>50</v>
      </c>
      <c r="C65" s="67"/>
      <c r="D65" s="218"/>
      <c r="E65" s="219"/>
      <c r="F65" s="218"/>
      <c r="G65" s="219"/>
      <c r="H65" s="218"/>
      <c r="I65" s="219"/>
      <c r="J65" s="218"/>
      <c r="K65" s="219"/>
      <c r="L65" s="218"/>
      <c r="M65" s="219"/>
      <c r="N65" s="218"/>
      <c r="O65" s="219"/>
      <c r="P65" s="214"/>
      <c r="Q65" s="78"/>
      <c r="R65" s="92"/>
      <c r="S65" s="105"/>
      <c r="T65" s="117"/>
      <c r="U65" s="180"/>
    </row>
    <row r="66" spans="1:29" s="65" customFormat="1" ht="13.5" customHeight="1" x14ac:dyDescent="0.2">
      <c r="A66" s="79"/>
      <c r="B66" s="147" t="s">
        <v>40</v>
      </c>
      <c r="C66" s="58"/>
      <c r="D66" s="218"/>
      <c r="E66" s="219"/>
      <c r="F66" s="218"/>
      <c r="G66" s="219"/>
      <c r="H66" s="218"/>
      <c r="I66" s="219"/>
      <c r="J66" s="218"/>
      <c r="K66" s="219"/>
      <c r="L66" s="218"/>
      <c r="M66" s="219"/>
      <c r="N66" s="218"/>
      <c r="O66" s="219"/>
      <c r="P66" s="214"/>
      <c r="Q66" s="78"/>
      <c r="R66" s="92"/>
      <c r="S66" s="105"/>
    </row>
    <row r="67" spans="1:29" s="65" customFormat="1" ht="15.75" customHeight="1" x14ac:dyDescent="0.2">
      <c r="A67" s="137"/>
      <c r="B67" s="59"/>
      <c r="C67" s="59"/>
      <c r="D67" s="220"/>
      <c r="E67" s="221"/>
      <c r="F67" s="220"/>
      <c r="G67" s="221"/>
      <c r="H67" s="220"/>
      <c r="I67" s="221"/>
      <c r="J67" s="220"/>
      <c r="K67" s="221"/>
      <c r="L67" s="220"/>
      <c r="M67" s="221"/>
      <c r="N67" s="220"/>
      <c r="O67" s="221"/>
      <c r="P67" s="214"/>
      <c r="Q67" s="78"/>
      <c r="R67" s="92"/>
      <c r="S67" s="105"/>
      <c r="Z67" s="117"/>
    </row>
    <row r="68" spans="1:29" s="65" customFormat="1" ht="15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55"/>
      <c r="L68" s="55"/>
      <c r="M68" s="214"/>
      <c r="N68" s="214"/>
      <c r="O68" s="214"/>
      <c r="P68" s="214"/>
      <c r="Q68" s="78"/>
      <c r="R68" s="92"/>
      <c r="S68" s="105"/>
      <c r="Z68" s="117"/>
    </row>
    <row r="69" spans="1:29" s="65" customFormat="1" ht="15.75" customHeight="1" x14ac:dyDescent="0.2">
      <c r="A69" s="137"/>
      <c r="B69" s="59"/>
      <c r="C69" s="59"/>
      <c r="D69" s="55"/>
      <c r="E69" s="55"/>
      <c r="F69" s="55"/>
      <c r="G69" s="55"/>
      <c r="H69" s="55"/>
      <c r="I69" s="55"/>
      <c r="J69" s="55"/>
      <c r="K69" s="55"/>
      <c r="L69" s="55"/>
      <c r="M69" s="214"/>
      <c r="N69" s="214"/>
      <c r="O69" s="214"/>
      <c r="P69" s="214"/>
      <c r="Q69" s="78"/>
      <c r="R69" s="92"/>
      <c r="S69" s="105"/>
      <c r="Z69" s="117"/>
    </row>
    <row r="70" spans="1:29" s="65" customFormat="1" ht="9.75" customHeight="1" x14ac:dyDescent="0.2">
      <c r="A70" s="137"/>
      <c r="B70" s="59"/>
      <c r="C70" s="59"/>
      <c r="D70" s="55"/>
      <c r="E70" s="55"/>
      <c r="F70" s="55"/>
      <c r="G70" s="55"/>
      <c r="H70" s="55"/>
      <c r="I70" s="55"/>
      <c r="J70" s="55"/>
      <c r="K70" s="55"/>
      <c r="L70" s="55"/>
      <c r="M70" s="214"/>
      <c r="N70" s="214"/>
      <c r="O70" s="214"/>
      <c r="P70" s="214"/>
      <c r="Q70" s="78"/>
      <c r="R70" s="92"/>
      <c r="S70" s="105"/>
      <c r="Z70" s="117"/>
    </row>
    <row r="71" spans="1:29" s="65" customFormat="1" ht="39" customHeight="1" x14ac:dyDescent="0.2">
      <c r="A71" s="79"/>
      <c r="B71" s="59"/>
      <c r="C71" s="59"/>
      <c r="D71" s="55"/>
      <c r="E71" s="55"/>
      <c r="F71" s="55"/>
      <c r="G71" s="55"/>
      <c r="H71" s="55"/>
      <c r="I71" s="55"/>
      <c r="J71" s="55"/>
      <c r="K71" s="55"/>
      <c r="L71" s="55"/>
      <c r="M71" s="214"/>
      <c r="N71" s="214"/>
      <c r="O71" s="214"/>
      <c r="P71" s="214"/>
      <c r="Q71" s="78"/>
      <c r="R71" s="92"/>
      <c r="S71" s="105"/>
      <c r="Z71" s="117"/>
    </row>
    <row r="72" spans="1:29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3"/>
      <c r="J72" s="43"/>
      <c r="K72" s="43"/>
      <c r="L72" s="230"/>
      <c r="M72" s="214"/>
      <c r="N72" s="214"/>
      <c r="O72" s="214"/>
      <c r="P72" s="214"/>
      <c r="Q72" s="78"/>
      <c r="R72" s="92"/>
      <c r="S72" s="105"/>
    </row>
    <row r="73" spans="1:29" s="65" customFormat="1" ht="15" customHeight="1" x14ac:dyDescent="0.2">
      <c r="A73" s="319"/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0"/>
      <c r="P73" s="320"/>
      <c r="Q73" s="321"/>
      <c r="R73" s="92"/>
      <c r="S73" s="105"/>
    </row>
    <row r="74" spans="1:29" s="65" customFormat="1" ht="11.25" customHeight="1" x14ac:dyDescent="0.2">
      <c r="A74" s="322"/>
      <c r="B74" s="323"/>
      <c r="C74" s="323"/>
      <c r="D74" s="323"/>
      <c r="E74" s="323"/>
      <c r="F74" s="323"/>
      <c r="G74" s="323"/>
      <c r="H74" s="323"/>
      <c r="I74" s="323"/>
      <c r="J74" s="330"/>
      <c r="K74" s="323"/>
      <c r="L74" s="323"/>
      <c r="M74" s="323"/>
      <c r="N74" s="323"/>
      <c r="O74" s="323"/>
      <c r="P74" s="330"/>
      <c r="Q74" s="324"/>
      <c r="R74" s="92"/>
      <c r="S74" s="105"/>
    </row>
    <row r="75" spans="1:29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6"/>
      <c r="R75" s="92"/>
      <c r="S75" s="103"/>
      <c r="T75" s="104"/>
      <c r="U75" s="104"/>
      <c r="V75" s="104"/>
      <c r="W75" s="104"/>
      <c r="X75" s="104"/>
      <c r="Y75" s="104"/>
      <c r="Z75" s="104"/>
    </row>
    <row r="76" spans="1:29" ht="18.75" customHeight="1" x14ac:dyDescent="0.2">
      <c r="A76" s="79"/>
      <c r="B76" s="87" t="s">
        <v>95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78"/>
      <c r="R76" s="92"/>
      <c r="S76" s="105"/>
      <c r="T76" s="107" t="e">
        <f>VLOOKUP(U76,$T$83:$U$104,2,FALSE)</f>
        <v>#N/A</v>
      </c>
      <c r="U76" s="107" t="str">
        <f>Home!$B$7</f>
        <v>(None)</v>
      </c>
      <c r="V76" s="48" t="str">
        <f>"Selected LA- "&amp;U76</f>
        <v>Selected LA- (None)</v>
      </c>
    </row>
    <row r="77" spans="1:29" ht="18.75" customHeight="1" x14ac:dyDescent="0.2">
      <c r="A77" s="84"/>
      <c r="B77" s="85"/>
      <c r="C77" s="85"/>
      <c r="D77" s="124"/>
      <c r="E77" s="85"/>
      <c r="F77" s="85"/>
      <c r="G77" s="124"/>
      <c r="H77" s="124"/>
      <c r="I77" s="85"/>
      <c r="J77" s="224"/>
      <c r="K77" s="85"/>
      <c r="L77" s="85"/>
      <c r="M77" s="85"/>
      <c r="N77" s="85"/>
      <c r="O77" s="85"/>
      <c r="P77" s="224"/>
      <c r="Q77" s="86"/>
      <c r="R77" s="92"/>
      <c r="S77" s="105"/>
    </row>
    <row r="78" spans="1:29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6"/>
      <c r="R78" s="92"/>
      <c r="S78" s="105"/>
      <c r="U78" s="155">
        <v>0</v>
      </c>
      <c r="V78" s="65">
        <v>21.5</v>
      </c>
    </row>
    <row r="79" spans="1:29" s="63" customFormat="1" ht="15" customHeight="1" x14ac:dyDescent="0.2">
      <c r="A79" s="80"/>
      <c r="B79" s="144" t="s">
        <v>127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81"/>
      <c r="R79" s="92"/>
      <c r="S79" s="108"/>
      <c r="T79" s="154" t="s">
        <v>42</v>
      </c>
      <c r="U79" s="156">
        <f>I105</f>
        <v>230</v>
      </c>
      <c r="V79" s="157">
        <f>U79</f>
        <v>230</v>
      </c>
      <c r="W79" s="109"/>
      <c r="X79" s="109"/>
      <c r="Y79" s="109"/>
      <c r="Z79" s="109"/>
      <c r="AA79" s="109"/>
      <c r="AB79" s="109"/>
      <c r="AC79" s="109"/>
    </row>
    <row r="80" spans="1:29" ht="15" customHeight="1" x14ac:dyDescent="0.2">
      <c r="A80" s="79"/>
      <c r="B80" s="17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78"/>
      <c r="R80" s="92"/>
      <c r="S80" s="105"/>
      <c r="T80" s="154" t="s">
        <v>49</v>
      </c>
      <c r="U80" s="179">
        <f>I106</f>
        <v>200</v>
      </c>
      <c r="V80" s="157">
        <f>U80</f>
        <v>200</v>
      </c>
    </row>
    <row r="81" spans="1:29" ht="12.75" customHeight="1" x14ac:dyDescent="0.2">
      <c r="A81" s="137"/>
      <c r="B81" s="60"/>
      <c r="C81" s="60"/>
      <c r="D81" s="317" t="s">
        <v>126</v>
      </c>
      <c r="E81" s="327" t="s">
        <v>80</v>
      </c>
      <c r="F81" s="328"/>
      <c r="G81" s="328"/>
      <c r="H81" s="328"/>
      <c r="I81" s="328"/>
      <c r="J81" s="329"/>
      <c r="K81" s="327" t="s">
        <v>81</v>
      </c>
      <c r="L81" s="328"/>
      <c r="M81" s="328"/>
      <c r="N81" s="328"/>
      <c r="O81" s="328"/>
      <c r="P81" s="329"/>
      <c r="Q81" s="78"/>
      <c r="R81" s="92"/>
      <c r="S81" s="105"/>
      <c r="T81" s="154"/>
      <c r="U81" s="179"/>
      <c r="V81" s="157"/>
    </row>
    <row r="82" spans="1:29" s="68" customFormat="1" ht="36" customHeight="1" x14ac:dyDescent="0.2">
      <c r="A82" s="82"/>
      <c r="B82" s="217"/>
      <c r="C82" s="67"/>
      <c r="D82" s="318"/>
      <c r="E82" s="227" t="s">
        <v>91</v>
      </c>
      <c r="F82" s="173" t="s">
        <v>89</v>
      </c>
      <c r="G82" s="173" t="s">
        <v>90</v>
      </c>
      <c r="H82" s="173" t="s">
        <v>92</v>
      </c>
      <c r="I82" s="173" t="s">
        <v>93</v>
      </c>
      <c r="J82" s="174" t="s">
        <v>94</v>
      </c>
      <c r="K82" s="227" t="s">
        <v>91</v>
      </c>
      <c r="L82" s="173" t="s">
        <v>89</v>
      </c>
      <c r="M82" s="173" t="s">
        <v>90</v>
      </c>
      <c r="N82" s="173" t="s">
        <v>92</v>
      </c>
      <c r="O82" s="173" t="s">
        <v>93</v>
      </c>
      <c r="P82" s="174" t="s">
        <v>94</v>
      </c>
      <c r="Q82" s="83"/>
      <c r="R82" s="94"/>
      <c r="S82" s="111"/>
      <c r="T82" s="154" t="s">
        <v>43</v>
      </c>
      <c r="U82" s="178">
        <f>I107</f>
        <v>1780</v>
      </c>
      <c r="V82" s="178">
        <f>U82</f>
        <v>1780</v>
      </c>
      <c r="W82" s="114"/>
      <c r="X82" s="114"/>
      <c r="Y82" s="114"/>
      <c r="Z82" s="114"/>
      <c r="AA82" s="114"/>
      <c r="AB82" s="114"/>
      <c r="AC82" s="114"/>
    </row>
    <row r="83" spans="1:29" s="68" customFormat="1" ht="13.5" customHeight="1" x14ac:dyDescent="0.2">
      <c r="A83" s="82"/>
      <c r="B83" s="69" t="s">
        <v>0</v>
      </c>
      <c r="C83" s="67"/>
      <c r="D83" s="204">
        <v>64.989999999999995</v>
      </c>
      <c r="E83" s="209">
        <v>26.6</v>
      </c>
      <c r="F83" s="181">
        <v>16</v>
      </c>
      <c r="G83" s="181">
        <v>8.39</v>
      </c>
      <c r="H83" s="181">
        <v>12.8</v>
      </c>
      <c r="I83" s="185" t="s">
        <v>67</v>
      </c>
      <c r="J83" s="151" t="s">
        <v>67</v>
      </c>
      <c r="K83" s="331">
        <f>IF(E83="x","x",E83/$D83)</f>
        <v>0.40929373749807668</v>
      </c>
      <c r="L83" s="332">
        <f t="shared" ref="L83:P83" si="8">IF(F83="x","x",F83/$D83)</f>
        <v>0.24619172180335439</v>
      </c>
      <c r="M83" s="332">
        <f t="shared" si="8"/>
        <v>0.12909678412063397</v>
      </c>
      <c r="N83" s="332">
        <f t="shared" si="8"/>
        <v>0.19695337744268351</v>
      </c>
      <c r="O83" s="344" t="str">
        <f t="shared" si="8"/>
        <v>x</v>
      </c>
      <c r="P83" s="333" t="str">
        <f t="shared" si="8"/>
        <v>x</v>
      </c>
      <c r="Q83" s="83"/>
      <c r="R83" s="94"/>
      <c r="S83" s="111"/>
      <c r="T83" s="61" t="str">
        <f t="shared" ref="T83:T106" si="9">B83</f>
        <v>Bracknell Forest</v>
      </c>
      <c r="U83" s="115" t="b">
        <f t="shared" ref="U83:U106" si="10">IF(T83=$U$76,I83)</f>
        <v>0</v>
      </c>
      <c r="W83" s="114"/>
      <c r="X83" s="114"/>
      <c r="Y83" s="114"/>
      <c r="Z83" s="114"/>
      <c r="AA83" s="114"/>
      <c r="AB83" s="114"/>
      <c r="AC83" s="114"/>
    </row>
    <row r="84" spans="1:29" s="68" customFormat="1" ht="13.5" customHeight="1" x14ac:dyDescent="0.2">
      <c r="A84" s="82"/>
      <c r="B84" s="69" t="s">
        <v>22</v>
      </c>
      <c r="C84" s="67"/>
      <c r="D84" s="204">
        <v>210.82</v>
      </c>
      <c r="E84" s="209">
        <v>84.38</v>
      </c>
      <c r="F84" s="181">
        <v>39.799999999999997</v>
      </c>
      <c r="G84" s="181">
        <v>34.770000000000003</v>
      </c>
      <c r="H84" s="181">
        <v>43.7</v>
      </c>
      <c r="I84" s="181" t="s">
        <v>67</v>
      </c>
      <c r="J84" s="120" t="s">
        <v>67</v>
      </c>
      <c r="K84" s="331">
        <f t="shared" ref="K84:K107" si="11">IF(E84="x","x",E84/$D84)</f>
        <v>0.40024665591499858</v>
      </c>
      <c r="L84" s="332">
        <f t="shared" ref="L84:L107" si="12">IF(F84="x","x",F84/$D84)</f>
        <v>0.18878664263352624</v>
      </c>
      <c r="M84" s="332">
        <f t="shared" ref="M84:M107" si="13">IF(G84="x","x",G84/$D84)</f>
        <v>0.16492742624039466</v>
      </c>
      <c r="N84" s="332">
        <f t="shared" ref="N84:N107" si="14">IF(H84="x","x",H84/$D84)</f>
        <v>0.20728583625841954</v>
      </c>
      <c r="O84" s="332" t="str">
        <f t="shared" ref="O84:O107" si="15">IF(I84="x","x",I84/$D84)</f>
        <v>x</v>
      </c>
      <c r="P84" s="334" t="str">
        <f t="shared" ref="P84:P107" si="16">IF(J84="x","x",J84/$D84)</f>
        <v>x</v>
      </c>
      <c r="Q84" s="83"/>
      <c r="R84" s="94"/>
      <c r="S84" s="111"/>
      <c r="T84" s="61" t="str">
        <f t="shared" si="9"/>
        <v>Brighton &amp; Hove</v>
      </c>
      <c r="U84" s="115" t="b">
        <f t="shared" si="10"/>
        <v>0</v>
      </c>
      <c r="W84" s="114"/>
      <c r="X84" s="114"/>
      <c r="Y84" s="114"/>
      <c r="Z84" s="114"/>
      <c r="AA84" s="114"/>
      <c r="AB84" s="114"/>
      <c r="AC84" s="114"/>
    </row>
    <row r="85" spans="1:29" s="68" customFormat="1" ht="13.5" customHeight="1" x14ac:dyDescent="0.2">
      <c r="A85" s="82"/>
      <c r="B85" s="69" t="s">
        <v>8</v>
      </c>
      <c r="C85" s="67"/>
      <c r="D85" s="204">
        <v>204.7534</v>
      </c>
      <c r="E85" s="209">
        <v>135.41050000000001</v>
      </c>
      <c r="F85" s="181">
        <v>41.364800000000002</v>
      </c>
      <c r="G85" s="181" t="s">
        <v>67</v>
      </c>
      <c r="H85" s="181">
        <v>16.37</v>
      </c>
      <c r="I85" s="181" t="s">
        <v>67</v>
      </c>
      <c r="J85" s="120">
        <v>0</v>
      </c>
      <c r="K85" s="331">
        <f t="shared" si="11"/>
        <v>0.66133456147736747</v>
      </c>
      <c r="L85" s="332">
        <f t="shared" si="12"/>
        <v>0.20202253051719776</v>
      </c>
      <c r="M85" s="332" t="str">
        <f t="shared" si="13"/>
        <v>x</v>
      </c>
      <c r="N85" s="332">
        <f t="shared" si="14"/>
        <v>7.9949832334896526E-2</v>
      </c>
      <c r="O85" s="344" t="str">
        <f t="shared" si="15"/>
        <v>x</v>
      </c>
      <c r="P85" s="333">
        <f t="shared" si="16"/>
        <v>0</v>
      </c>
      <c r="Q85" s="83"/>
      <c r="R85" s="94"/>
      <c r="S85" s="111"/>
      <c r="T85" s="61" t="str">
        <f t="shared" si="9"/>
        <v>Buckinghamshire</v>
      </c>
      <c r="U85" s="115" t="b">
        <f t="shared" si="10"/>
        <v>0</v>
      </c>
      <c r="W85" s="114"/>
      <c r="X85" s="114"/>
      <c r="Y85" s="114"/>
      <c r="Z85" s="114"/>
      <c r="AA85" s="114"/>
      <c r="AB85" s="114"/>
      <c r="AC85" s="114"/>
    </row>
    <row r="86" spans="1:29" s="68" customFormat="1" ht="13.5" customHeight="1" x14ac:dyDescent="0.2">
      <c r="A86" s="82"/>
      <c r="B86" s="69" t="s">
        <v>4</v>
      </c>
      <c r="C86" s="67"/>
      <c r="D86" s="204">
        <v>281.57</v>
      </c>
      <c r="E86" s="209">
        <v>39.590000000000003</v>
      </c>
      <c r="F86" s="181">
        <v>78.55</v>
      </c>
      <c r="G86" s="181">
        <v>58.65</v>
      </c>
      <c r="H86" s="181">
        <v>61.61</v>
      </c>
      <c r="I86" s="181">
        <v>33.17</v>
      </c>
      <c r="J86" s="120">
        <v>10</v>
      </c>
      <c r="K86" s="331">
        <f t="shared" si="11"/>
        <v>0.14060446780551908</v>
      </c>
      <c r="L86" s="332">
        <f t="shared" si="12"/>
        <v>0.27897148133679012</v>
      </c>
      <c r="M86" s="332">
        <f t="shared" si="13"/>
        <v>0.20829633838832262</v>
      </c>
      <c r="N86" s="332">
        <f t="shared" si="14"/>
        <v>0.21880882196256704</v>
      </c>
      <c r="O86" s="332">
        <f t="shared" si="15"/>
        <v>0.11780374329651597</v>
      </c>
      <c r="P86" s="334">
        <f t="shared" si="16"/>
        <v>3.5515147210285189E-2</v>
      </c>
      <c r="Q86" s="83"/>
      <c r="R86" s="94"/>
      <c r="S86" s="111"/>
      <c r="T86" s="61" t="str">
        <f t="shared" si="9"/>
        <v>East Sussex</v>
      </c>
      <c r="U86" s="115" t="b">
        <f t="shared" si="10"/>
        <v>0</v>
      </c>
      <c r="W86" s="114"/>
      <c r="X86" s="114"/>
      <c r="Y86" s="114"/>
      <c r="Z86" s="114"/>
      <c r="AA86" s="114"/>
      <c r="AB86" s="114"/>
      <c r="AC86" s="114"/>
    </row>
    <row r="87" spans="1:29" s="68" customFormat="1" ht="13.5" customHeight="1" x14ac:dyDescent="0.2">
      <c r="A87" s="82"/>
      <c r="B87" s="69" t="s">
        <v>6</v>
      </c>
      <c r="C87" s="67"/>
      <c r="D87" s="204">
        <v>418.58</v>
      </c>
      <c r="E87" s="209">
        <v>111.62</v>
      </c>
      <c r="F87" s="181">
        <v>81.72</v>
      </c>
      <c r="G87" s="181">
        <v>91.22</v>
      </c>
      <c r="H87" s="181">
        <v>100.25</v>
      </c>
      <c r="I87" s="181">
        <v>26.62</v>
      </c>
      <c r="J87" s="120">
        <v>7.15</v>
      </c>
      <c r="K87" s="331">
        <f t="shared" si="11"/>
        <v>0.26666348129389844</v>
      </c>
      <c r="L87" s="332">
        <f t="shared" si="12"/>
        <v>0.19523149696593245</v>
      </c>
      <c r="M87" s="332">
        <f t="shared" si="13"/>
        <v>0.2179272779397009</v>
      </c>
      <c r="N87" s="332">
        <f t="shared" si="14"/>
        <v>0.23950021501266186</v>
      </c>
      <c r="O87" s="344">
        <f t="shared" si="15"/>
        <v>6.3595967318075403E-2</v>
      </c>
      <c r="P87" s="333">
        <f t="shared" si="16"/>
        <v>1.7081561469730996E-2</v>
      </c>
      <c r="Q87" s="83"/>
      <c r="R87" s="94"/>
      <c r="S87" s="111"/>
      <c r="T87" s="61" t="str">
        <f t="shared" si="9"/>
        <v>Hampshire</v>
      </c>
      <c r="U87" s="115" t="b">
        <f t="shared" si="10"/>
        <v>0</v>
      </c>
      <c r="W87" s="114"/>
      <c r="X87" s="114"/>
      <c r="Y87" s="114"/>
      <c r="Z87" s="114"/>
      <c r="AA87" s="114"/>
      <c r="AB87" s="114"/>
      <c r="AC87" s="114"/>
    </row>
    <row r="88" spans="1:29" s="68" customFormat="1" ht="13.5" customHeight="1" x14ac:dyDescent="0.2">
      <c r="A88" s="82"/>
      <c r="B88" s="69" t="s">
        <v>1</v>
      </c>
      <c r="C88" s="67"/>
      <c r="D88" s="204">
        <v>75.099999999999994</v>
      </c>
      <c r="E88" s="209">
        <v>17</v>
      </c>
      <c r="F88" s="181">
        <v>25.6</v>
      </c>
      <c r="G88" s="181">
        <v>11.3</v>
      </c>
      <c r="H88" s="181">
        <v>17.600000000000001</v>
      </c>
      <c r="I88" s="181" t="s">
        <v>67</v>
      </c>
      <c r="J88" s="120" t="s">
        <v>67</v>
      </c>
      <c r="K88" s="331">
        <f t="shared" si="11"/>
        <v>0.22636484687083891</v>
      </c>
      <c r="L88" s="332">
        <f t="shared" si="12"/>
        <v>0.34087882822902799</v>
      </c>
      <c r="M88" s="332">
        <f t="shared" si="13"/>
        <v>0.15046604527296939</v>
      </c>
      <c r="N88" s="332">
        <f t="shared" si="14"/>
        <v>0.23435419440745675</v>
      </c>
      <c r="O88" s="332" t="str">
        <f t="shared" si="15"/>
        <v>x</v>
      </c>
      <c r="P88" s="334" t="str">
        <f t="shared" si="16"/>
        <v>x</v>
      </c>
      <c r="Q88" s="83"/>
      <c r="R88" s="94"/>
      <c r="S88" s="111"/>
      <c r="T88" s="61" t="str">
        <f t="shared" si="9"/>
        <v>Isle of Wight</v>
      </c>
      <c r="U88" s="115" t="b">
        <f t="shared" si="10"/>
        <v>0</v>
      </c>
      <c r="W88" s="114"/>
      <c r="X88" s="114"/>
      <c r="Y88" s="114"/>
      <c r="Z88" s="114"/>
      <c r="AA88" s="114"/>
      <c r="AB88" s="114"/>
      <c r="AC88" s="114"/>
    </row>
    <row r="89" spans="1:29" s="68" customFormat="1" ht="13.5" customHeight="1" x14ac:dyDescent="0.2">
      <c r="A89" s="82"/>
      <c r="B89" s="69" t="s">
        <v>9</v>
      </c>
      <c r="C89" s="67"/>
      <c r="D89" s="204">
        <v>586.13</v>
      </c>
      <c r="E89" s="209">
        <v>172.8</v>
      </c>
      <c r="F89" s="181">
        <v>119.1</v>
      </c>
      <c r="G89" s="181">
        <v>132.21</v>
      </c>
      <c r="H89" s="181">
        <v>115.05</v>
      </c>
      <c r="I89" s="181">
        <v>37.74</v>
      </c>
      <c r="J89" s="120">
        <v>9.23</v>
      </c>
      <c r="K89" s="331">
        <f t="shared" si="11"/>
        <v>0.29481514339822223</v>
      </c>
      <c r="L89" s="332">
        <f t="shared" si="12"/>
        <v>0.20319724293245525</v>
      </c>
      <c r="M89" s="332">
        <f t="shared" si="13"/>
        <v>0.22556429461041066</v>
      </c>
      <c r="N89" s="332">
        <f t="shared" si="14"/>
        <v>0.19628751300905942</v>
      </c>
      <c r="O89" s="344">
        <f t="shared" si="15"/>
        <v>6.4388446249125625E-2</v>
      </c>
      <c r="P89" s="333">
        <f t="shared" si="16"/>
        <v>1.5747359800726803E-2</v>
      </c>
      <c r="Q89" s="83"/>
      <c r="R89" s="94"/>
      <c r="S89" s="111"/>
      <c r="T89" s="61" t="str">
        <f t="shared" si="9"/>
        <v>Kent</v>
      </c>
      <c r="U89" s="115" t="b">
        <f t="shared" si="10"/>
        <v>0</v>
      </c>
      <c r="W89" s="114"/>
      <c r="X89" s="114"/>
      <c r="Y89" s="114"/>
      <c r="Z89" s="114"/>
      <c r="AA89" s="114"/>
      <c r="AB89" s="114"/>
      <c r="AC89" s="114"/>
    </row>
    <row r="90" spans="1:29" s="68" customFormat="1" ht="13.5" customHeight="1" x14ac:dyDescent="0.2">
      <c r="A90" s="82"/>
      <c r="B90" s="69" t="s">
        <v>2</v>
      </c>
      <c r="C90" s="67"/>
      <c r="D90" s="204">
        <v>132.29999999999993</v>
      </c>
      <c r="E90" s="209">
        <v>65.8</v>
      </c>
      <c r="F90" s="181">
        <v>24.800000000000004</v>
      </c>
      <c r="G90" s="181">
        <v>22.900000000000002</v>
      </c>
      <c r="H90" s="181">
        <v>18.799999999999997</v>
      </c>
      <c r="I90" s="181">
        <v>0</v>
      </c>
      <c r="J90" s="120">
        <v>0</v>
      </c>
      <c r="K90" s="331">
        <f t="shared" si="11"/>
        <v>0.4973544973544976</v>
      </c>
      <c r="L90" s="332">
        <f t="shared" si="12"/>
        <v>0.18745275888133045</v>
      </c>
      <c r="M90" s="332">
        <f t="shared" si="13"/>
        <v>0.17309145880574464</v>
      </c>
      <c r="N90" s="332">
        <f t="shared" si="14"/>
        <v>0.14210128495842789</v>
      </c>
      <c r="O90" s="332">
        <f t="shared" si="15"/>
        <v>0</v>
      </c>
      <c r="P90" s="334">
        <f t="shared" si="16"/>
        <v>0</v>
      </c>
      <c r="Q90" s="83"/>
      <c r="R90" s="94"/>
      <c r="S90" s="111"/>
      <c r="T90" s="61" t="str">
        <f t="shared" si="9"/>
        <v>Medway</v>
      </c>
      <c r="U90" s="115" t="b">
        <f t="shared" si="10"/>
        <v>0</v>
      </c>
      <c r="W90" s="114"/>
      <c r="X90" s="114"/>
      <c r="Y90" s="114"/>
      <c r="Z90" s="114"/>
      <c r="AA90" s="114"/>
      <c r="AB90" s="114"/>
      <c r="AC90" s="114"/>
    </row>
    <row r="91" spans="1:29" s="68" customFormat="1" ht="13.5" customHeight="1" x14ac:dyDescent="0.2">
      <c r="A91" s="82"/>
      <c r="B91" s="69" t="s">
        <v>10</v>
      </c>
      <c r="C91" s="67"/>
      <c r="D91" s="204">
        <v>133.77000000000001</v>
      </c>
      <c r="E91" s="209">
        <v>34.36</v>
      </c>
      <c r="F91" s="181">
        <v>22.35</v>
      </c>
      <c r="G91" s="181">
        <v>28.57</v>
      </c>
      <c r="H91" s="181">
        <v>36.229999999999997</v>
      </c>
      <c r="I91" s="181" t="s">
        <v>67</v>
      </c>
      <c r="J91" s="120" t="s">
        <v>67</v>
      </c>
      <c r="K91" s="331">
        <f t="shared" si="11"/>
        <v>0.25685878747103236</v>
      </c>
      <c r="L91" s="332">
        <f t="shared" si="12"/>
        <v>0.16707782013904462</v>
      </c>
      <c r="M91" s="332">
        <f t="shared" si="13"/>
        <v>0.21357554010615235</v>
      </c>
      <c r="N91" s="332">
        <f t="shared" si="14"/>
        <v>0.27083800553188303</v>
      </c>
      <c r="O91" s="344" t="str">
        <f t="shared" si="15"/>
        <v>x</v>
      </c>
      <c r="P91" s="333" t="str">
        <f t="shared" si="16"/>
        <v>x</v>
      </c>
      <c r="Q91" s="83"/>
      <c r="R91" s="94"/>
      <c r="S91" s="111"/>
      <c r="T91" s="61" t="str">
        <f t="shared" si="9"/>
        <v>Milton Keynes</v>
      </c>
      <c r="U91" s="115" t="b">
        <f t="shared" si="10"/>
        <v>0</v>
      </c>
      <c r="W91" s="114"/>
      <c r="X91" s="114"/>
      <c r="Y91" s="114"/>
      <c r="Z91" s="114"/>
      <c r="AA91" s="114"/>
      <c r="AB91" s="114"/>
      <c r="AC91" s="114"/>
    </row>
    <row r="92" spans="1:29" s="68" customFormat="1" ht="13.5" customHeight="1" x14ac:dyDescent="0.2">
      <c r="A92" s="82"/>
      <c r="B92" s="69" t="s">
        <v>11</v>
      </c>
      <c r="C92" s="67"/>
      <c r="D92" s="204">
        <v>299.36</v>
      </c>
      <c r="E92" s="209">
        <v>65.010000000000005</v>
      </c>
      <c r="F92" s="181">
        <v>69.59</v>
      </c>
      <c r="G92" s="181">
        <v>39.67</v>
      </c>
      <c r="H92" s="181">
        <v>86.06</v>
      </c>
      <c r="I92" s="181">
        <v>31.71</v>
      </c>
      <c r="J92" s="120">
        <v>7.32</v>
      </c>
      <c r="K92" s="331">
        <f t="shared" si="11"/>
        <v>0.21716328166755747</v>
      </c>
      <c r="L92" s="332">
        <f t="shared" si="12"/>
        <v>0.23246258685195084</v>
      </c>
      <c r="M92" s="332">
        <f t="shared" si="13"/>
        <v>0.13251603420630678</v>
      </c>
      <c r="N92" s="332">
        <f t="shared" si="14"/>
        <v>0.2874799572421165</v>
      </c>
      <c r="O92" s="332">
        <f t="shared" si="15"/>
        <v>0.105925975414217</v>
      </c>
      <c r="P92" s="334">
        <f t="shared" si="16"/>
        <v>2.4452164617851418E-2</v>
      </c>
      <c r="Q92" s="83"/>
      <c r="R92" s="94"/>
      <c r="S92" s="111"/>
      <c r="T92" s="61" t="str">
        <f t="shared" si="9"/>
        <v>Oxfordshire</v>
      </c>
      <c r="U92" s="115" t="b">
        <f t="shared" si="10"/>
        <v>0</v>
      </c>
      <c r="W92" s="114"/>
      <c r="X92" s="114"/>
      <c r="Y92" s="114"/>
      <c r="Z92" s="114"/>
      <c r="AA92" s="114"/>
      <c r="AB92" s="114"/>
      <c r="AC92" s="114"/>
    </row>
    <row r="93" spans="1:29" s="68" customFormat="1" ht="13.5" customHeight="1" x14ac:dyDescent="0.2">
      <c r="A93" s="82"/>
      <c r="B93" s="69" t="s">
        <v>12</v>
      </c>
      <c r="C93" s="67"/>
      <c r="D93" s="204">
        <v>162.61295999999999</v>
      </c>
      <c r="E93" s="209">
        <v>42.713520000000003</v>
      </c>
      <c r="F93" s="181">
        <v>31.124310000000001</v>
      </c>
      <c r="G93" s="181">
        <v>38.852710000000002</v>
      </c>
      <c r="H93" s="181">
        <v>32.327830000000006</v>
      </c>
      <c r="I93" s="181">
        <v>12.59459</v>
      </c>
      <c r="J93" s="120">
        <v>5</v>
      </c>
      <c r="K93" s="331">
        <f t="shared" si="11"/>
        <v>0.26266983886155204</v>
      </c>
      <c r="L93" s="332">
        <f t="shared" si="12"/>
        <v>0.19140116507318977</v>
      </c>
      <c r="M93" s="332">
        <f t="shared" si="13"/>
        <v>0.23892751229668291</v>
      </c>
      <c r="N93" s="332">
        <f t="shared" si="14"/>
        <v>0.1988022971846771</v>
      </c>
      <c r="O93" s="344">
        <f t="shared" si="15"/>
        <v>7.7451329832505356E-2</v>
      </c>
      <c r="P93" s="333">
        <f t="shared" si="16"/>
        <v>3.0747856751393004E-2</v>
      </c>
      <c r="Q93" s="83"/>
      <c r="R93" s="94"/>
      <c r="S93" s="111"/>
      <c r="T93" s="61" t="str">
        <f t="shared" si="9"/>
        <v>Portsmouth</v>
      </c>
      <c r="U93" s="115" t="b">
        <f t="shared" si="10"/>
        <v>0</v>
      </c>
      <c r="W93" s="114"/>
      <c r="X93" s="114"/>
      <c r="Y93" s="114"/>
      <c r="Z93" s="114"/>
      <c r="AA93" s="114"/>
      <c r="AB93" s="114"/>
      <c r="AC93" s="114"/>
    </row>
    <row r="94" spans="1:29" s="68" customFormat="1" ht="13.5" customHeight="1" x14ac:dyDescent="0.2">
      <c r="A94" s="82"/>
      <c r="B94" s="69" t="s">
        <v>3</v>
      </c>
      <c r="C94" s="67"/>
      <c r="D94" s="204">
        <v>90.39</v>
      </c>
      <c r="E94" s="209">
        <v>33.56</v>
      </c>
      <c r="F94" s="181">
        <v>12.6</v>
      </c>
      <c r="G94" s="181">
        <v>17.66</v>
      </c>
      <c r="H94" s="181">
        <v>17.41</v>
      </c>
      <c r="I94" s="181">
        <v>6.98</v>
      </c>
      <c r="J94" s="120">
        <v>2.1800000000000002</v>
      </c>
      <c r="K94" s="331">
        <f t="shared" si="11"/>
        <v>0.37128000885053658</v>
      </c>
      <c r="L94" s="332">
        <f t="shared" si="12"/>
        <v>0.13939595087952206</v>
      </c>
      <c r="M94" s="332">
        <f t="shared" si="13"/>
        <v>0.19537559464542537</v>
      </c>
      <c r="N94" s="332">
        <f t="shared" si="14"/>
        <v>0.19260980196924438</v>
      </c>
      <c r="O94" s="332">
        <f t="shared" si="15"/>
        <v>7.7220931518973343E-2</v>
      </c>
      <c r="P94" s="334">
        <f t="shared" si="16"/>
        <v>2.4117712136298264E-2</v>
      </c>
      <c r="Q94" s="83"/>
      <c r="R94" s="94"/>
      <c r="S94" s="111"/>
      <c r="T94" s="61" t="str">
        <f t="shared" si="9"/>
        <v>Reading</v>
      </c>
      <c r="U94" s="115" t="b">
        <f t="shared" si="10"/>
        <v>0</v>
      </c>
      <c r="W94" s="114"/>
      <c r="X94" s="114"/>
      <c r="Y94" s="114"/>
      <c r="Z94" s="114"/>
      <c r="AA94" s="114"/>
      <c r="AB94" s="114"/>
      <c r="AC94" s="114"/>
    </row>
    <row r="95" spans="1:29" s="68" customFormat="1" ht="13.5" customHeight="1" x14ac:dyDescent="0.2">
      <c r="A95" s="82"/>
      <c r="B95" s="69" t="s">
        <v>13</v>
      </c>
      <c r="C95" s="67"/>
      <c r="D95" s="204">
        <v>72.710000000000008</v>
      </c>
      <c r="E95" s="209">
        <v>17.8</v>
      </c>
      <c r="F95" s="181">
        <v>16.61</v>
      </c>
      <c r="G95" s="181">
        <v>11.18</v>
      </c>
      <c r="H95" s="181">
        <v>20.69</v>
      </c>
      <c r="I95" s="181">
        <v>3.62</v>
      </c>
      <c r="J95" s="120">
        <v>2.81</v>
      </c>
      <c r="K95" s="331">
        <f t="shared" si="11"/>
        <v>0.24480814193370923</v>
      </c>
      <c r="L95" s="332">
        <f t="shared" si="12"/>
        <v>0.22844175491679269</v>
      </c>
      <c r="M95" s="332">
        <f t="shared" si="13"/>
        <v>0.15376151836061061</v>
      </c>
      <c r="N95" s="332">
        <f t="shared" si="14"/>
        <v>0.28455508183193506</v>
      </c>
      <c r="O95" s="344">
        <f t="shared" si="15"/>
        <v>4.978682437078806E-2</v>
      </c>
      <c r="P95" s="333">
        <f t="shared" si="16"/>
        <v>3.8646678586164211E-2</v>
      </c>
      <c r="Q95" s="83"/>
      <c r="R95" s="94"/>
      <c r="S95" s="111"/>
      <c r="T95" s="61" t="str">
        <f t="shared" si="9"/>
        <v>Slough</v>
      </c>
      <c r="U95" s="115" t="b">
        <f t="shared" si="10"/>
        <v>0</v>
      </c>
      <c r="W95" s="114"/>
      <c r="X95" s="114"/>
      <c r="Y95" s="114"/>
      <c r="Z95" s="114"/>
      <c r="AA95" s="114"/>
      <c r="AB95" s="114"/>
      <c r="AC95" s="114"/>
    </row>
    <row r="96" spans="1:29" s="68" customFormat="1" ht="13.5" customHeight="1" x14ac:dyDescent="0.2">
      <c r="A96" s="82"/>
      <c r="B96" s="69" t="s">
        <v>28</v>
      </c>
      <c r="C96" s="67"/>
      <c r="D96" s="204">
        <v>216.5</v>
      </c>
      <c r="E96" s="209">
        <v>82.6</v>
      </c>
      <c r="F96" s="181">
        <v>33.799999999999997</v>
      </c>
      <c r="G96" s="181">
        <v>35.700000000000003</v>
      </c>
      <c r="H96" s="181">
        <v>43.4</v>
      </c>
      <c r="I96" s="181" t="s">
        <v>67</v>
      </c>
      <c r="J96" s="120" t="s">
        <v>67</v>
      </c>
      <c r="K96" s="331">
        <f t="shared" si="11"/>
        <v>0.38152424942263274</v>
      </c>
      <c r="L96" s="332">
        <f t="shared" si="12"/>
        <v>0.15612009237875288</v>
      </c>
      <c r="M96" s="332">
        <f t="shared" si="13"/>
        <v>0.16489607390300232</v>
      </c>
      <c r="N96" s="332">
        <f t="shared" si="14"/>
        <v>0.20046189376443418</v>
      </c>
      <c r="O96" s="332" t="str">
        <f t="shared" si="15"/>
        <v>x</v>
      </c>
      <c r="P96" s="334" t="str">
        <f t="shared" si="16"/>
        <v>x</v>
      </c>
      <c r="Q96" s="83"/>
      <c r="R96" s="94"/>
      <c r="S96" s="111"/>
      <c r="T96" s="61" t="str">
        <f t="shared" si="9"/>
        <v>Somerset</v>
      </c>
      <c r="U96" s="115" t="b">
        <f t="shared" si="10"/>
        <v>0</v>
      </c>
      <c r="W96" s="114"/>
      <c r="X96" s="114"/>
      <c r="Y96" s="114"/>
      <c r="Z96" s="114"/>
      <c r="AA96" s="114"/>
      <c r="AB96" s="114"/>
      <c r="AC96" s="114"/>
    </row>
    <row r="97" spans="1:29" s="68" customFormat="1" ht="13.5" customHeight="1" x14ac:dyDescent="0.2">
      <c r="A97" s="82"/>
      <c r="B97" s="69" t="s">
        <v>14</v>
      </c>
      <c r="C97" s="67"/>
      <c r="D97" s="204">
        <v>163.18</v>
      </c>
      <c r="E97" s="209">
        <v>54.3</v>
      </c>
      <c r="F97" s="181">
        <v>34.700000000000003</v>
      </c>
      <c r="G97" s="181">
        <v>23.19</v>
      </c>
      <c r="H97" s="181">
        <v>48.99</v>
      </c>
      <c r="I97" s="181" t="s">
        <v>67</v>
      </c>
      <c r="J97" s="120" t="s">
        <v>67</v>
      </c>
      <c r="K97" s="331">
        <f t="shared" si="11"/>
        <v>0.33276136781468313</v>
      </c>
      <c r="L97" s="332">
        <f t="shared" si="12"/>
        <v>0.21264860889814929</v>
      </c>
      <c r="M97" s="332">
        <f t="shared" si="13"/>
        <v>0.1421130040446133</v>
      </c>
      <c r="N97" s="332">
        <f t="shared" si="14"/>
        <v>0.30022061527147936</v>
      </c>
      <c r="O97" s="344" t="str">
        <f t="shared" si="15"/>
        <v>x</v>
      </c>
      <c r="P97" s="333" t="str">
        <f t="shared" si="16"/>
        <v>x</v>
      </c>
      <c r="Q97" s="83"/>
      <c r="R97" s="94"/>
      <c r="S97" s="111"/>
      <c r="T97" s="61" t="str">
        <f t="shared" si="9"/>
        <v>Southampton</v>
      </c>
      <c r="U97" s="115" t="b">
        <f t="shared" si="10"/>
        <v>0</v>
      </c>
      <c r="W97" s="114"/>
      <c r="X97" s="114"/>
      <c r="Y97" s="114"/>
      <c r="Z97" s="114"/>
      <c r="AA97" s="114"/>
      <c r="AB97" s="114"/>
      <c r="AC97" s="114"/>
    </row>
    <row r="98" spans="1:29" s="68" customFormat="1" ht="13.5" customHeight="1" x14ac:dyDescent="0.2">
      <c r="A98" s="82"/>
      <c r="B98" s="69" t="s">
        <v>7</v>
      </c>
      <c r="C98" s="67"/>
      <c r="D98" s="204">
        <v>470.19799999999998</v>
      </c>
      <c r="E98" s="209">
        <v>130.18180000000001</v>
      </c>
      <c r="F98" s="181">
        <v>93.985200000000006</v>
      </c>
      <c r="G98" s="181">
        <v>98.131699999999995</v>
      </c>
      <c r="H98" s="181">
        <v>107.7422</v>
      </c>
      <c r="I98" s="181">
        <v>30.340499999999999</v>
      </c>
      <c r="J98" s="120">
        <v>9.8165999999999993</v>
      </c>
      <c r="K98" s="331">
        <f t="shared" si="11"/>
        <v>0.2768659160608935</v>
      </c>
      <c r="L98" s="332">
        <f t="shared" si="12"/>
        <v>0.19988430405914107</v>
      </c>
      <c r="M98" s="332">
        <f t="shared" si="13"/>
        <v>0.20870292940420843</v>
      </c>
      <c r="N98" s="332">
        <f t="shared" si="14"/>
        <v>0.22914219116202111</v>
      </c>
      <c r="O98" s="332">
        <f t="shared" si="15"/>
        <v>6.4527071574102826E-2</v>
      </c>
      <c r="P98" s="334">
        <f t="shared" si="16"/>
        <v>2.087758773963309E-2</v>
      </c>
      <c r="Q98" s="83"/>
      <c r="R98" s="94"/>
      <c r="S98" s="111"/>
      <c r="T98" s="61" t="str">
        <f t="shared" si="9"/>
        <v>Surrey</v>
      </c>
      <c r="U98" s="115" t="b">
        <f t="shared" si="10"/>
        <v>0</v>
      </c>
      <c r="W98" s="114"/>
      <c r="X98" s="114"/>
      <c r="Y98" s="114"/>
      <c r="Z98" s="114"/>
      <c r="AA98" s="114"/>
      <c r="AB98" s="114"/>
      <c r="AC98" s="114"/>
    </row>
    <row r="99" spans="1:29" s="68" customFormat="1" ht="13.5" customHeight="1" x14ac:dyDescent="0.2">
      <c r="A99" s="175"/>
      <c r="B99" s="69" t="s">
        <v>48</v>
      </c>
      <c r="C99" s="67"/>
      <c r="D99" s="204">
        <v>108.88</v>
      </c>
      <c r="E99" s="209">
        <v>52.81</v>
      </c>
      <c r="F99" s="181">
        <v>20.11</v>
      </c>
      <c r="G99" s="181">
        <v>18.22</v>
      </c>
      <c r="H99" s="181">
        <v>11.03</v>
      </c>
      <c r="I99" s="181" t="s">
        <v>67</v>
      </c>
      <c r="J99" s="120" t="s">
        <v>67</v>
      </c>
      <c r="K99" s="331">
        <f t="shared" si="11"/>
        <v>0.48502939015429836</v>
      </c>
      <c r="L99" s="332">
        <f t="shared" si="12"/>
        <v>0.18469875091844232</v>
      </c>
      <c r="M99" s="332">
        <f t="shared" si="13"/>
        <v>0.16734019103600292</v>
      </c>
      <c r="N99" s="332">
        <f t="shared" si="14"/>
        <v>0.1013041880969875</v>
      </c>
      <c r="O99" s="344" t="str">
        <f t="shared" si="15"/>
        <v>x</v>
      </c>
      <c r="P99" s="333" t="str">
        <f t="shared" si="16"/>
        <v>x</v>
      </c>
      <c r="Q99" s="83"/>
      <c r="R99" s="94"/>
      <c r="S99" s="111"/>
      <c r="T99" s="61" t="str">
        <f t="shared" si="9"/>
        <v>Swindon</v>
      </c>
      <c r="U99" s="115" t="b">
        <f t="shared" si="10"/>
        <v>0</v>
      </c>
      <c r="W99" s="114"/>
      <c r="X99" s="114"/>
      <c r="Y99" s="114"/>
      <c r="Z99" s="114"/>
      <c r="AA99" s="114"/>
      <c r="AB99" s="114"/>
      <c r="AC99" s="114"/>
    </row>
    <row r="100" spans="1:29" s="68" customFormat="1" ht="13.5" customHeight="1" x14ac:dyDescent="0.2">
      <c r="A100" s="175"/>
      <c r="B100" s="69" t="s">
        <v>108</v>
      </c>
      <c r="C100" s="67"/>
      <c r="D100" s="204">
        <v>94.4</v>
      </c>
      <c r="E100" s="209">
        <v>18</v>
      </c>
      <c r="F100" s="181">
        <v>27</v>
      </c>
      <c r="G100" s="181">
        <v>27.5</v>
      </c>
      <c r="H100" s="181">
        <v>16.899999999999999</v>
      </c>
      <c r="I100" s="181" t="s">
        <v>67</v>
      </c>
      <c r="J100" s="120" t="s">
        <v>67</v>
      </c>
      <c r="K100" s="331">
        <f t="shared" si="11"/>
        <v>0.19067796610169491</v>
      </c>
      <c r="L100" s="332">
        <f t="shared" si="12"/>
        <v>0.28601694915254233</v>
      </c>
      <c r="M100" s="332">
        <f t="shared" si="13"/>
        <v>0.2913135593220339</v>
      </c>
      <c r="N100" s="332">
        <f t="shared" si="14"/>
        <v>0.17902542372881353</v>
      </c>
      <c r="O100" s="344" t="str">
        <f t="shared" si="15"/>
        <v>x</v>
      </c>
      <c r="P100" s="333" t="str">
        <f t="shared" si="16"/>
        <v>x</v>
      </c>
      <c r="Q100" s="83"/>
      <c r="R100" s="94"/>
      <c r="S100" s="111"/>
      <c r="T100" s="61" t="str">
        <f t="shared" si="9"/>
        <v>Torbay</v>
      </c>
      <c r="U100" s="115" t="b">
        <f t="shared" si="10"/>
        <v>0</v>
      </c>
      <c r="W100" s="114"/>
      <c r="X100" s="114"/>
      <c r="Y100" s="114"/>
      <c r="Z100" s="114"/>
      <c r="AA100" s="114"/>
      <c r="AB100" s="114"/>
      <c r="AC100" s="114"/>
    </row>
    <row r="101" spans="1:29" s="68" customFormat="1" ht="13.5" customHeight="1" x14ac:dyDescent="0.2">
      <c r="A101" s="82"/>
      <c r="B101" s="69" t="s">
        <v>15</v>
      </c>
      <c r="C101" s="67"/>
      <c r="D101" s="204">
        <v>77.37</v>
      </c>
      <c r="E101" s="209">
        <v>37.31</v>
      </c>
      <c r="F101" s="181" t="s">
        <v>67</v>
      </c>
      <c r="G101" s="181">
        <v>13.01</v>
      </c>
      <c r="H101" s="181">
        <v>14.5</v>
      </c>
      <c r="I101" s="181" t="s">
        <v>67</v>
      </c>
      <c r="J101" s="120">
        <v>0</v>
      </c>
      <c r="K101" s="331">
        <f t="shared" si="11"/>
        <v>0.4822282538451596</v>
      </c>
      <c r="L101" s="332" t="str">
        <f t="shared" si="12"/>
        <v>x</v>
      </c>
      <c r="M101" s="332">
        <f t="shared" si="13"/>
        <v>0.16815303089052602</v>
      </c>
      <c r="N101" s="332">
        <f t="shared" si="14"/>
        <v>0.18741114126922578</v>
      </c>
      <c r="O101" s="332" t="str">
        <f t="shared" si="15"/>
        <v>x</v>
      </c>
      <c r="P101" s="334">
        <f t="shared" si="16"/>
        <v>0</v>
      </c>
      <c r="Q101" s="83"/>
      <c r="R101" s="94"/>
      <c r="S101" s="111"/>
      <c r="T101" s="61" t="str">
        <f t="shared" si="9"/>
        <v>West Berkshire</v>
      </c>
      <c r="U101" s="115" t="b">
        <f t="shared" si="10"/>
        <v>0</v>
      </c>
      <c r="W101" s="114"/>
      <c r="X101" s="114"/>
      <c r="Y101" s="114"/>
      <c r="Z101" s="114"/>
      <c r="AA101" s="114"/>
      <c r="AB101" s="114"/>
      <c r="AC101" s="114"/>
    </row>
    <row r="102" spans="1:29" s="68" customFormat="1" ht="13.5" customHeight="1" x14ac:dyDescent="0.2">
      <c r="A102" s="82"/>
      <c r="B102" s="69" t="s">
        <v>5</v>
      </c>
      <c r="C102" s="67"/>
      <c r="D102" s="204">
        <v>444.36</v>
      </c>
      <c r="E102" s="209">
        <v>121.69</v>
      </c>
      <c r="F102" s="181">
        <v>99.42</v>
      </c>
      <c r="G102" s="181">
        <v>96.69</v>
      </c>
      <c r="H102" s="181">
        <v>94.92</v>
      </c>
      <c r="I102" s="181">
        <v>23.61</v>
      </c>
      <c r="J102" s="120">
        <v>8.0299999999999994</v>
      </c>
      <c r="K102" s="331">
        <f t="shared" si="11"/>
        <v>0.27385453236114859</v>
      </c>
      <c r="L102" s="332">
        <f t="shared" si="12"/>
        <v>0.22373751012692411</v>
      </c>
      <c r="M102" s="332">
        <f t="shared" si="13"/>
        <v>0.21759384283013772</v>
      </c>
      <c r="N102" s="332">
        <f t="shared" si="14"/>
        <v>0.21361058601134214</v>
      </c>
      <c r="O102" s="344">
        <f t="shared" si="15"/>
        <v>5.3132595193086683E-2</v>
      </c>
      <c r="P102" s="333">
        <f t="shared" si="16"/>
        <v>1.8070933477360697E-2</v>
      </c>
      <c r="Q102" s="83"/>
      <c r="R102" s="94"/>
      <c r="S102" s="111"/>
      <c r="T102" s="61" t="str">
        <f t="shared" si="9"/>
        <v>West Sussex</v>
      </c>
      <c r="U102" s="115" t="b">
        <f t="shared" si="10"/>
        <v>0</v>
      </c>
      <c r="W102" s="114"/>
      <c r="X102" s="114"/>
      <c r="Y102" s="114"/>
      <c r="Z102" s="114"/>
      <c r="AA102" s="114"/>
      <c r="AB102" s="114"/>
      <c r="AC102" s="114"/>
    </row>
    <row r="103" spans="1:29" s="68" customFormat="1" ht="13.5" customHeight="1" x14ac:dyDescent="0.2">
      <c r="A103" s="82"/>
      <c r="B103" s="69" t="s">
        <v>21</v>
      </c>
      <c r="C103" s="67"/>
      <c r="D103" s="205">
        <v>45.22</v>
      </c>
      <c r="E103" s="210">
        <v>23.47</v>
      </c>
      <c r="F103" s="182">
        <v>10.49</v>
      </c>
      <c r="G103" s="182">
        <v>6.5</v>
      </c>
      <c r="H103" s="182" t="s">
        <v>67</v>
      </c>
      <c r="I103" s="181">
        <v>2.76</v>
      </c>
      <c r="J103" s="120" t="s">
        <v>67</v>
      </c>
      <c r="K103" s="331">
        <f t="shared" si="11"/>
        <v>0.51901813356921711</v>
      </c>
      <c r="L103" s="332">
        <f t="shared" si="12"/>
        <v>0.23197700132684654</v>
      </c>
      <c r="M103" s="332">
        <f t="shared" si="13"/>
        <v>0.14374170720919946</v>
      </c>
      <c r="N103" s="332" t="str">
        <f t="shared" si="14"/>
        <v>x</v>
      </c>
      <c r="O103" s="332">
        <f t="shared" si="15"/>
        <v>6.1034940291906231E-2</v>
      </c>
      <c r="P103" s="334" t="str">
        <f t="shared" si="16"/>
        <v>x</v>
      </c>
      <c r="Q103" s="83"/>
      <c r="R103" s="94"/>
      <c r="S103" s="111"/>
      <c r="T103" s="61" t="str">
        <f t="shared" si="9"/>
        <v>Windsor &amp; Maidenhead</v>
      </c>
      <c r="U103" s="115" t="b">
        <f t="shared" si="10"/>
        <v>0</v>
      </c>
      <c r="W103" s="114"/>
      <c r="X103" s="114"/>
      <c r="Y103" s="114"/>
      <c r="Z103" s="114"/>
      <c r="AA103" s="114"/>
      <c r="AB103" s="114"/>
      <c r="AC103" s="114"/>
    </row>
    <row r="104" spans="1:29" s="68" customFormat="1" ht="13.5" customHeight="1" x14ac:dyDescent="0.2">
      <c r="A104" s="82"/>
      <c r="B104" s="69" t="s">
        <v>16</v>
      </c>
      <c r="C104" s="67"/>
      <c r="D104" s="205">
        <v>57.4</v>
      </c>
      <c r="E104" s="210">
        <v>29.2</v>
      </c>
      <c r="F104" s="182">
        <v>15</v>
      </c>
      <c r="G104" s="182">
        <v>5.7</v>
      </c>
      <c r="H104" s="182">
        <v>7.5</v>
      </c>
      <c r="I104" s="181">
        <v>0</v>
      </c>
      <c r="J104" s="120">
        <v>0</v>
      </c>
      <c r="K104" s="331">
        <f t="shared" si="11"/>
        <v>0.50871080139372826</v>
      </c>
      <c r="L104" s="332">
        <f t="shared" si="12"/>
        <v>0.26132404181184671</v>
      </c>
      <c r="M104" s="332">
        <f t="shared" si="13"/>
        <v>9.9303135888501745E-2</v>
      </c>
      <c r="N104" s="332">
        <f t="shared" si="14"/>
        <v>0.13066202090592335</v>
      </c>
      <c r="O104" s="344">
        <f t="shared" si="15"/>
        <v>0</v>
      </c>
      <c r="P104" s="333">
        <f t="shared" si="16"/>
        <v>0</v>
      </c>
      <c r="Q104" s="83"/>
      <c r="R104" s="94"/>
      <c r="S104" s="111"/>
      <c r="T104" s="61" t="str">
        <f t="shared" si="9"/>
        <v>Wokingham</v>
      </c>
      <c r="U104" s="115" t="b">
        <f t="shared" si="10"/>
        <v>0</v>
      </c>
      <c r="W104" s="114"/>
      <c r="X104" s="114"/>
      <c r="Y104" s="114"/>
      <c r="Z104" s="114"/>
      <c r="AA104" s="114"/>
      <c r="AB104" s="114"/>
      <c r="AC104" s="114"/>
    </row>
    <row r="105" spans="1:29" s="68" customFormat="1" ht="13.5" customHeight="1" x14ac:dyDescent="0.2">
      <c r="A105" s="82"/>
      <c r="B105" s="88" t="s">
        <v>23</v>
      </c>
      <c r="C105" s="67"/>
      <c r="D105" s="206">
        <v>3990</v>
      </c>
      <c r="E105" s="211">
        <v>1240</v>
      </c>
      <c r="F105" s="183">
        <v>840</v>
      </c>
      <c r="G105" s="183">
        <v>750</v>
      </c>
      <c r="H105" s="183">
        <v>850</v>
      </c>
      <c r="I105" s="183">
        <v>230</v>
      </c>
      <c r="J105" s="152">
        <v>70</v>
      </c>
      <c r="K105" s="331">
        <f t="shared" si="11"/>
        <v>0.31077694235588971</v>
      </c>
      <c r="L105" s="332">
        <f t="shared" si="12"/>
        <v>0.21052631578947367</v>
      </c>
      <c r="M105" s="332">
        <f t="shared" si="13"/>
        <v>0.18796992481203006</v>
      </c>
      <c r="N105" s="332">
        <f t="shared" si="14"/>
        <v>0.21303258145363407</v>
      </c>
      <c r="O105" s="332">
        <f t="shared" si="15"/>
        <v>5.764411027568922E-2</v>
      </c>
      <c r="P105" s="334">
        <f t="shared" si="16"/>
        <v>1.7543859649122806E-2</v>
      </c>
      <c r="Q105" s="83"/>
      <c r="R105" s="94"/>
      <c r="S105" s="111"/>
      <c r="T105" s="61" t="str">
        <f t="shared" si="9"/>
        <v>South East</v>
      </c>
      <c r="U105" s="115" t="b">
        <f t="shared" si="10"/>
        <v>0</v>
      </c>
      <c r="W105" s="114"/>
      <c r="X105" s="114"/>
      <c r="Y105" s="114"/>
      <c r="Z105" s="114"/>
      <c r="AA105" s="114"/>
      <c r="AB105" s="114"/>
      <c r="AC105" s="114"/>
    </row>
    <row r="106" spans="1:29" s="68" customFormat="1" ht="13.5" customHeight="1" x14ac:dyDescent="0.2">
      <c r="A106" s="175"/>
      <c r="B106" s="186" t="s">
        <v>50</v>
      </c>
      <c r="C106" s="67"/>
      <c r="D106" s="207">
        <v>2510</v>
      </c>
      <c r="E106" s="212">
        <v>760</v>
      </c>
      <c r="F106" s="187">
        <v>550</v>
      </c>
      <c r="G106" s="187">
        <v>480</v>
      </c>
      <c r="H106" s="187">
        <v>480</v>
      </c>
      <c r="I106" s="187">
        <v>200</v>
      </c>
      <c r="J106" s="189">
        <v>40</v>
      </c>
      <c r="K106" s="331">
        <f t="shared" si="11"/>
        <v>0.30278884462151395</v>
      </c>
      <c r="L106" s="332">
        <f t="shared" si="12"/>
        <v>0.21912350597609562</v>
      </c>
      <c r="M106" s="332">
        <f t="shared" si="13"/>
        <v>0.19123505976095617</v>
      </c>
      <c r="N106" s="332">
        <f t="shared" si="14"/>
        <v>0.19123505976095617</v>
      </c>
      <c r="O106" s="344">
        <f t="shared" si="15"/>
        <v>7.9681274900398405E-2</v>
      </c>
      <c r="P106" s="333">
        <f t="shared" si="16"/>
        <v>1.5936254980079681E-2</v>
      </c>
      <c r="Q106" s="83"/>
      <c r="R106" s="94"/>
      <c r="S106" s="111"/>
      <c r="T106" s="176" t="str">
        <f t="shared" si="9"/>
        <v>South West</v>
      </c>
      <c r="U106" s="115" t="b">
        <f t="shared" si="10"/>
        <v>0</v>
      </c>
      <c r="W106" s="114"/>
      <c r="X106" s="114"/>
      <c r="Y106" s="114"/>
      <c r="Z106" s="114"/>
      <c r="AA106" s="114"/>
      <c r="AB106" s="114"/>
      <c r="AC106" s="114"/>
    </row>
    <row r="107" spans="1:29" s="65" customFormat="1" ht="13.5" customHeight="1" x14ac:dyDescent="0.2">
      <c r="A107" s="79"/>
      <c r="B107" s="147" t="s">
        <v>40</v>
      </c>
      <c r="C107" s="58"/>
      <c r="D107" s="208">
        <v>27700</v>
      </c>
      <c r="E107" s="228">
        <v>8230</v>
      </c>
      <c r="F107" s="184">
        <v>6050</v>
      </c>
      <c r="G107" s="184">
        <v>5390</v>
      </c>
      <c r="H107" s="184">
        <v>5670</v>
      </c>
      <c r="I107" s="184">
        <v>1780</v>
      </c>
      <c r="J107" s="153">
        <v>580</v>
      </c>
      <c r="K107" s="331">
        <f t="shared" si="11"/>
        <v>0.29711191335740073</v>
      </c>
      <c r="L107" s="332">
        <f t="shared" si="12"/>
        <v>0.21841155234657039</v>
      </c>
      <c r="M107" s="332">
        <f t="shared" si="13"/>
        <v>0.19458483754512634</v>
      </c>
      <c r="N107" s="332">
        <f t="shared" si="14"/>
        <v>0.20469314079422382</v>
      </c>
      <c r="O107" s="332">
        <f t="shared" si="15"/>
        <v>6.4259927797833932E-2</v>
      </c>
      <c r="P107" s="334">
        <f t="shared" si="16"/>
        <v>2.0938628158844765E-2</v>
      </c>
      <c r="Q107" s="78"/>
      <c r="R107" s="92"/>
      <c r="S107" s="105"/>
      <c r="W107" s="114"/>
      <c r="X107" s="114"/>
      <c r="Y107" s="114"/>
      <c r="Z107" s="114"/>
      <c r="AA107" s="114"/>
      <c r="AB107" s="114"/>
      <c r="AC107" s="114"/>
    </row>
    <row r="108" spans="1:29" s="65" customFormat="1" ht="12" customHeight="1" x14ac:dyDescent="0.2">
      <c r="A108" s="79"/>
      <c r="B108" s="326"/>
      <c r="C108" s="326"/>
      <c r="D108" s="326"/>
      <c r="E108" s="326"/>
      <c r="F108" s="326"/>
      <c r="G108" s="326"/>
      <c r="H108" s="326"/>
      <c r="I108" s="326"/>
      <c r="J108" s="226"/>
      <c r="K108" s="102"/>
      <c r="L108" s="102"/>
      <c r="M108" s="102"/>
      <c r="N108" s="102"/>
      <c r="O108" s="102"/>
      <c r="P108" s="102"/>
      <c r="Q108" s="78"/>
      <c r="R108" s="92"/>
      <c r="S108" s="105"/>
      <c r="W108" s="114"/>
      <c r="X108" s="114"/>
      <c r="Y108" s="114"/>
      <c r="Z108" s="114"/>
      <c r="AA108" s="114"/>
      <c r="AB108" s="114"/>
      <c r="AC108" s="114"/>
    </row>
    <row r="109" spans="1:29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3"/>
      <c r="J109" s="43"/>
      <c r="K109" s="43"/>
      <c r="L109" s="45"/>
      <c r="M109" s="45"/>
      <c r="N109" s="45"/>
      <c r="O109" s="45"/>
      <c r="P109" s="45"/>
      <c r="Q109" s="78"/>
      <c r="R109" s="92"/>
      <c r="S109" s="105"/>
      <c r="W109" s="114"/>
      <c r="X109" s="114"/>
      <c r="Y109" s="114"/>
      <c r="Z109" s="114"/>
      <c r="AA109" s="114"/>
      <c r="AB109" s="114"/>
      <c r="AC109" s="114"/>
    </row>
    <row r="110" spans="1:29" s="65" customFormat="1" ht="15" customHeight="1" x14ac:dyDescent="0.2">
      <c r="A110" s="319"/>
      <c r="B110" s="320"/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1"/>
      <c r="R110" s="92"/>
      <c r="S110" s="105"/>
      <c r="W110" s="114"/>
      <c r="X110" s="114"/>
      <c r="Y110" s="114"/>
      <c r="Z110" s="114"/>
      <c r="AA110" s="114"/>
      <c r="AB110" s="114"/>
      <c r="AC110" s="114"/>
    </row>
    <row r="111" spans="1:29" s="65" customFormat="1" ht="11.25" customHeight="1" x14ac:dyDescent="0.2">
      <c r="A111" s="322"/>
      <c r="B111" s="323"/>
      <c r="C111" s="323"/>
      <c r="D111" s="323"/>
      <c r="E111" s="323"/>
      <c r="F111" s="323"/>
      <c r="G111" s="323"/>
      <c r="H111" s="323"/>
      <c r="I111" s="323"/>
      <c r="J111" s="330"/>
      <c r="K111" s="323"/>
      <c r="L111" s="323"/>
      <c r="M111" s="323"/>
      <c r="N111" s="323"/>
      <c r="O111" s="323"/>
      <c r="P111" s="330"/>
      <c r="Q111" s="324"/>
      <c r="R111" s="92"/>
      <c r="S111" s="105"/>
      <c r="U111" s="110"/>
      <c r="W111" s="114"/>
      <c r="X111" s="114"/>
      <c r="Y111" s="114"/>
      <c r="Z111" s="114"/>
      <c r="AA111" s="114"/>
      <c r="AB111" s="114"/>
      <c r="AC111" s="114"/>
    </row>
    <row r="112" spans="1:29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6"/>
      <c r="R112" s="92"/>
      <c r="S112" s="158"/>
      <c r="T112" s="112"/>
      <c r="U112" s="112"/>
      <c r="V112" s="112"/>
      <c r="W112" s="114"/>
      <c r="X112" s="114"/>
      <c r="Y112" s="114"/>
      <c r="Z112" s="114"/>
      <c r="AA112" s="114"/>
      <c r="AB112" s="114"/>
      <c r="AC112" s="114"/>
    </row>
    <row r="113" spans="1:29" s="65" customFormat="1" ht="15" customHeight="1" x14ac:dyDescent="0.25">
      <c r="A113" s="77"/>
      <c r="B113" s="144" t="s">
        <v>127</v>
      </c>
      <c r="C113" s="60"/>
      <c r="D113" s="60"/>
      <c r="E113" s="60"/>
      <c r="F113" s="60"/>
      <c r="G113" s="60"/>
      <c r="H113" s="60"/>
      <c r="I113" s="60"/>
      <c r="J113" s="60"/>
      <c r="K113" s="38"/>
      <c r="L113" s="38"/>
      <c r="M113" s="38"/>
      <c r="N113" s="38"/>
      <c r="O113" s="38"/>
      <c r="P113" s="38"/>
      <c r="Q113" s="78"/>
      <c r="R113" s="92"/>
      <c r="S113" s="105"/>
      <c r="T113" s="112"/>
      <c r="U113" s="112"/>
      <c r="V113" s="112"/>
      <c r="W113" s="114"/>
      <c r="X113" s="114"/>
    </row>
    <row r="114" spans="1:29" s="65" customFormat="1" ht="15" customHeight="1" x14ac:dyDescent="0.2">
      <c r="A114" s="79"/>
      <c r="B114" s="172"/>
      <c r="C114" s="60"/>
      <c r="D114" s="60"/>
      <c r="E114" s="60"/>
      <c r="F114" s="60"/>
      <c r="G114" s="60"/>
      <c r="H114" s="60"/>
      <c r="I114" s="60"/>
      <c r="J114" s="60"/>
      <c r="K114" s="38"/>
      <c r="L114" s="38"/>
      <c r="M114" s="38"/>
      <c r="N114" s="38"/>
      <c r="O114" s="38"/>
      <c r="P114" s="38"/>
      <c r="Q114" s="78"/>
      <c r="R114" s="92"/>
      <c r="S114" s="105"/>
      <c r="T114" s="112"/>
      <c r="U114" s="112"/>
      <c r="V114" s="112"/>
      <c r="W114" s="114"/>
      <c r="X114" s="114"/>
    </row>
    <row r="115" spans="1:29" s="65" customFormat="1" ht="21" customHeight="1" x14ac:dyDescent="0.2">
      <c r="A115" s="79"/>
      <c r="B115" s="67"/>
      <c r="C115" s="67"/>
      <c r="D115" s="325" t="str">
        <f>K82</f>
        <v>Less than 2 Years</v>
      </c>
      <c r="E115" s="325"/>
      <c r="F115" s="325" t="str">
        <f>L82</f>
        <v>2 - 5 Years</v>
      </c>
      <c r="G115" s="325"/>
      <c r="H115" s="325" t="str">
        <f>M82</f>
        <v>5 - 10 Years</v>
      </c>
      <c r="I115" s="325"/>
      <c r="J115" s="325" t="str">
        <f>N82</f>
        <v>10 - 20 Years</v>
      </c>
      <c r="K115" s="325"/>
      <c r="L115" s="325" t="str">
        <f>O82</f>
        <v>20 - 30 Years</v>
      </c>
      <c r="M115" s="325"/>
      <c r="N115" s="325" t="str">
        <f>P82</f>
        <v>30 Years or more</v>
      </c>
      <c r="O115" s="325"/>
      <c r="P115" s="38"/>
      <c r="Q115" s="78"/>
      <c r="R115" s="92"/>
      <c r="S115" s="105"/>
      <c r="T115" s="112"/>
      <c r="U115" s="112"/>
      <c r="V115" s="112"/>
      <c r="W115" s="114"/>
      <c r="X115" s="114"/>
    </row>
    <row r="116" spans="1:29" s="63" customFormat="1" ht="13.5" customHeight="1" x14ac:dyDescent="0.2">
      <c r="A116" s="80"/>
      <c r="B116" s="69" t="s">
        <v>0</v>
      </c>
      <c r="C116" s="67"/>
      <c r="D116" s="218"/>
      <c r="E116" s="219"/>
      <c r="F116" s="218"/>
      <c r="G116" s="219"/>
      <c r="H116" s="218"/>
      <c r="I116" s="219"/>
      <c r="J116" s="218"/>
      <c r="K116" s="219"/>
      <c r="L116" s="218"/>
      <c r="M116" s="219"/>
      <c r="N116" s="218"/>
      <c r="O116" s="219"/>
      <c r="P116" s="38"/>
      <c r="Q116" s="81"/>
      <c r="R116" s="93"/>
      <c r="S116" s="108"/>
      <c r="T116" s="49" t="str">
        <f t="shared" ref="T116:T138" si="17">B116</f>
        <v>Bracknell Forest</v>
      </c>
      <c r="U116" s="50" t="b">
        <f>IF($T116=$U$76,K83)</f>
        <v>0</v>
      </c>
      <c r="V116" s="50" t="b">
        <f>IF($T116=$U$76,L83)</f>
        <v>0</v>
      </c>
      <c r="W116" s="50" t="b">
        <f>IF($T116=$U$76,M83)</f>
        <v>0</v>
      </c>
      <c r="X116" s="50" t="b">
        <f>IF($T116=$U$76,N83)</f>
        <v>0</v>
      </c>
      <c r="Y116" s="50" t="b">
        <f>IF($T116=$U$76,O83)</f>
        <v>0</v>
      </c>
      <c r="Z116" s="50" t="b">
        <f>IF($T116=$U$76,P83)</f>
        <v>0</v>
      </c>
      <c r="AA116" s="65"/>
      <c r="AB116" s="65"/>
      <c r="AC116" s="65"/>
    </row>
    <row r="117" spans="1:29" ht="13.5" customHeight="1" x14ac:dyDescent="0.2">
      <c r="A117" s="79"/>
      <c r="B117" s="69" t="s">
        <v>22</v>
      </c>
      <c r="C117" s="67"/>
      <c r="D117" s="218"/>
      <c r="E117" s="219"/>
      <c r="F117" s="218"/>
      <c r="G117" s="219"/>
      <c r="H117" s="218"/>
      <c r="I117" s="219"/>
      <c r="J117" s="218"/>
      <c r="K117" s="219"/>
      <c r="L117" s="218"/>
      <c r="M117" s="219"/>
      <c r="N117" s="218"/>
      <c r="O117" s="219"/>
      <c r="P117" s="41"/>
      <c r="Q117" s="78"/>
      <c r="R117" s="92"/>
      <c r="S117" s="105"/>
      <c r="T117" s="49" t="str">
        <f t="shared" si="17"/>
        <v>Brighton &amp; Hove</v>
      </c>
      <c r="U117" s="50" t="b">
        <f>IF($T117=$U$76,K84)</f>
        <v>0</v>
      </c>
      <c r="V117" s="50" t="b">
        <f>IF($T117=$U$76,L84)</f>
        <v>0</v>
      </c>
      <c r="W117" s="50" t="b">
        <f>IF($T117=$U$76,M84)</f>
        <v>0</v>
      </c>
      <c r="X117" s="50" t="b">
        <f>IF($T117=$U$76,N84)</f>
        <v>0</v>
      </c>
      <c r="Y117" s="50" t="b">
        <f>IF($T117=$U$76,O84)</f>
        <v>0</v>
      </c>
      <c r="Z117" s="50" t="b">
        <f>IF($T117=$U$76,P84)</f>
        <v>0</v>
      </c>
    </row>
    <row r="118" spans="1:29" ht="13.5" customHeight="1" x14ac:dyDescent="0.2">
      <c r="A118" s="79"/>
      <c r="B118" s="69" t="s">
        <v>8</v>
      </c>
      <c r="C118" s="67"/>
      <c r="D118" s="218"/>
      <c r="E118" s="219"/>
      <c r="F118" s="218"/>
      <c r="G118" s="219"/>
      <c r="H118" s="218"/>
      <c r="I118" s="219"/>
      <c r="J118" s="218"/>
      <c r="K118" s="219"/>
      <c r="L118" s="218"/>
      <c r="M118" s="219"/>
      <c r="N118" s="218"/>
      <c r="O118" s="219"/>
      <c r="P118" s="41"/>
      <c r="Q118" s="78"/>
      <c r="R118" s="92"/>
      <c r="S118" s="105"/>
      <c r="T118" s="49" t="str">
        <f t="shared" si="17"/>
        <v>Buckinghamshire</v>
      </c>
      <c r="U118" s="50" t="b">
        <f>IF($T118=$U$76,K85)</f>
        <v>0</v>
      </c>
      <c r="V118" s="50" t="b">
        <f>IF($T118=$U$76,L85)</f>
        <v>0</v>
      </c>
      <c r="W118" s="50" t="b">
        <f>IF($T118=$U$76,M85)</f>
        <v>0</v>
      </c>
      <c r="X118" s="50" t="b">
        <f>IF($T118=$U$76,N85)</f>
        <v>0</v>
      </c>
      <c r="Y118" s="50" t="b">
        <f>IF($T118=$U$76,O85)</f>
        <v>0</v>
      </c>
      <c r="Z118" s="50" t="b">
        <f>IF($T118=$U$76,P85)</f>
        <v>0</v>
      </c>
    </row>
    <row r="119" spans="1:29" ht="13.5" customHeight="1" x14ac:dyDescent="0.2">
      <c r="A119" s="79"/>
      <c r="B119" s="69" t="s">
        <v>4</v>
      </c>
      <c r="C119" s="67"/>
      <c r="D119" s="218"/>
      <c r="E119" s="219"/>
      <c r="F119" s="218"/>
      <c r="G119" s="219"/>
      <c r="H119" s="218"/>
      <c r="I119" s="219"/>
      <c r="J119" s="218"/>
      <c r="K119" s="219"/>
      <c r="L119" s="218"/>
      <c r="M119" s="219"/>
      <c r="N119" s="218"/>
      <c r="O119" s="219"/>
      <c r="P119" s="41"/>
      <c r="Q119" s="78"/>
      <c r="R119" s="92"/>
      <c r="S119" s="105"/>
      <c r="T119" s="49" t="str">
        <f t="shared" si="17"/>
        <v>East Sussex</v>
      </c>
      <c r="U119" s="50" t="b">
        <f>IF($T119=$U$76,K86)</f>
        <v>0</v>
      </c>
      <c r="V119" s="50" t="b">
        <f>IF($T119=$U$76,L86)</f>
        <v>0</v>
      </c>
      <c r="W119" s="50" t="b">
        <f>IF($T119=$U$76,M86)</f>
        <v>0</v>
      </c>
      <c r="X119" s="50" t="b">
        <f>IF($T119=$U$76,N86)</f>
        <v>0</v>
      </c>
      <c r="Y119" s="50" t="b">
        <f>IF($T119=$U$76,O86)</f>
        <v>0</v>
      </c>
      <c r="Z119" s="50" t="b">
        <f>IF($T119=$U$76,P86)</f>
        <v>0</v>
      </c>
    </row>
    <row r="120" spans="1:29" ht="13.5" customHeight="1" x14ac:dyDescent="0.2">
      <c r="A120" s="79"/>
      <c r="B120" s="69" t="s">
        <v>6</v>
      </c>
      <c r="C120" s="67"/>
      <c r="D120" s="218"/>
      <c r="E120" s="219"/>
      <c r="F120" s="218"/>
      <c r="G120" s="219"/>
      <c r="H120" s="218"/>
      <c r="I120" s="219"/>
      <c r="J120" s="218"/>
      <c r="K120" s="219"/>
      <c r="L120" s="218"/>
      <c r="M120" s="219"/>
      <c r="N120" s="218"/>
      <c r="O120" s="219"/>
      <c r="P120" s="41"/>
      <c r="Q120" s="78"/>
      <c r="R120" s="92"/>
      <c r="S120" s="105"/>
      <c r="T120" s="49" t="str">
        <f t="shared" si="17"/>
        <v>Hampshire</v>
      </c>
      <c r="U120" s="50" t="b">
        <f>IF($T120=$U$76,K87)</f>
        <v>0</v>
      </c>
      <c r="V120" s="50" t="b">
        <f>IF($T120=$U$76,L87)</f>
        <v>0</v>
      </c>
      <c r="W120" s="50" t="b">
        <f>IF($T120=$U$76,M87)</f>
        <v>0</v>
      </c>
      <c r="X120" s="50" t="b">
        <f>IF($T120=$U$76,N87)</f>
        <v>0</v>
      </c>
      <c r="Y120" s="50" t="b">
        <f>IF($T120=$U$76,O87)</f>
        <v>0</v>
      </c>
      <c r="Z120" s="50" t="b">
        <f>IF($T120=$U$76,P87)</f>
        <v>0</v>
      </c>
    </row>
    <row r="121" spans="1:29" ht="13.5" customHeight="1" x14ac:dyDescent="0.2">
      <c r="A121" s="79"/>
      <c r="B121" s="69" t="s">
        <v>1</v>
      </c>
      <c r="C121" s="67"/>
      <c r="D121" s="218"/>
      <c r="E121" s="219"/>
      <c r="F121" s="218"/>
      <c r="G121" s="219"/>
      <c r="H121" s="218"/>
      <c r="I121" s="219"/>
      <c r="J121" s="218"/>
      <c r="K121" s="219"/>
      <c r="L121" s="218"/>
      <c r="M121" s="219"/>
      <c r="N121" s="218"/>
      <c r="O121" s="219"/>
      <c r="P121" s="41"/>
      <c r="Q121" s="78"/>
      <c r="R121" s="92"/>
      <c r="S121" s="105"/>
      <c r="T121" s="49" t="str">
        <f t="shared" si="17"/>
        <v>Isle of Wight</v>
      </c>
      <c r="U121" s="50" t="b">
        <f>IF($T121=$U$76,K88)</f>
        <v>0</v>
      </c>
      <c r="V121" s="50" t="b">
        <f>IF($T121=$U$76,L88)</f>
        <v>0</v>
      </c>
      <c r="W121" s="50" t="b">
        <f>IF($T121=$U$76,M88)</f>
        <v>0</v>
      </c>
      <c r="X121" s="50" t="b">
        <f>IF($T121=$U$76,N88)</f>
        <v>0</v>
      </c>
      <c r="Y121" s="50" t="b">
        <f>IF($T121=$U$76,O88)</f>
        <v>0</v>
      </c>
      <c r="Z121" s="50" t="b">
        <f>IF($T121=$U$76,P88)</f>
        <v>0</v>
      </c>
    </row>
    <row r="122" spans="1:29" ht="13.5" customHeight="1" x14ac:dyDescent="0.2">
      <c r="A122" s="79"/>
      <c r="B122" s="69" t="s">
        <v>9</v>
      </c>
      <c r="C122" s="67"/>
      <c r="D122" s="218"/>
      <c r="E122" s="219"/>
      <c r="F122" s="218"/>
      <c r="G122" s="219"/>
      <c r="H122" s="218"/>
      <c r="I122" s="219"/>
      <c r="J122" s="218"/>
      <c r="K122" s="219"/>
      <c r="L122" s="218"/>
      <c r="M122" s="219"/>
      <c r="N122" s="218"/>
      <c r="O122" s="219"/>
      <c r="P122" s="41"/>
      <c r="Q122" s="78"/>
      <c r="R122" s="92"/>
      <c r="S122" s="105"/>
      <c r="T122" s="49" t="str">
        <f t="shared" si="17"/>
        <v>Kent</v>
      </c>
      <c r="U122" s="50" t="b">
        <f>IF($T122=$U$76,K89)</f>
        <v>0</v>
      </c>
      <c r="V122" s="50" t="b">
        <f>IF($T122=$U$76,L89)</f>
        <v>0</v>
      </c>
      <c r="W122" s="50" t="b">
        <f>IF($T122=$U$76,M89)</f>
        <v>0</v>
      </c>
      <c r="X122" s="50" t="b">
        <f>IF($T122=$U$76,N89)</f>
        <v>0</v>
      </c>
      <c r="Y122" s="50" t="b">
        <f>IF($T122=$U$76,O89)</f>
        <v>0</v>
      </c>
      <c r="Z122" s="50" t="b">
        <f>IF($T122=$U$76,P89)</f>
        <v>0</v>
      </c>
    </row>
    <row r="123" spans="1:29" s="65" customFormat="1" ht="13.5" customHeight="1" x14ac:dyDescent="0.2">
      <c r="A123" s="79"/>
      <c r="B123" s="69" t="s">
        <v>2</v>
      </c>
      <c r="C123" s="67"/>
      <c r="D123" s="218"/>
      <c r="E123" s="219"/>
      <c r="F123" s="218"/>
      <c r="G123" s="219"/>
      <c r="H123" s="218"/>
      <c r="I123" s="219"/>
      <c r="J123" s="218"/>
      <c r="K123" s="219"/>
      <c r="L123" s="218"/>
      <c r="M123" s="219"/>
      <c r="N123" s="218"/>
      <c r="O123" s="219"/>
      <c r="P123" s="41"/>
      <c r="Q123" s="78"/>
      <c r="R123" s="92"/>
      <c r="S123" s="105"/>
      <c r="T123" s="49" t="str">
        <f t="shared" si="17"/>
        <v>Medway</v>
      </c>
      <c r="U123" s="50" t="b">
        <f>IF($T123=$U$76,K90)</f>
        <v>0</v>
      </c>
      <c r="V123" s="50" t="b">
        <f>IF($T123=$U$76,L90)</f>
        <v>0</v>
      </c>
      <c r="W123" s="50" t="b">
        <f>IF($T123=$U$76,M90)</f>
        <v>0</v>
      </c>
      <c r="X123" s="50" t="b">
        <f>IF($T123=$U$76,N90)</f>
        <v>0</v>
      </c>
      <c r="Y123" s="50" t="b">
        <f>IF($T123=$U$76,O90)</f>
        <v>0</v>
      </c>
      <c r="Z123" s="50" t="b">
        <f>IF($T123=$U$76,P90)</f>
        <v>0</v>
      </c>
    </row>
    <row r="124" spans="1:29" s="65" customFormat="1" ht="13.5" customHeight="1" x14ac:dyDescent="0.2">
      <c r="A124" s="79"/>
      <c r="B124" s="69" t="s">
        <v>10</v>
      </c>
      <c r="C124" s="67"/>
      <c r="D124" s="218"/>
      <c r="E124" s="219"/>
      <c r="F124" s="218"/>
      <c r="G124" s="219"/>
      <c r="H124" s="218"/>
      <c r="I124" s="219"/>
      <c r="J124" s="218"/>
      <c r="K124" s="219"/>
      <c r="L124" s="218"/>
      <c r="M124" s="219"/>
      <c r="N124" s="218"/>
      <c r="O124" s="219"/>
      <c r="P124" s="41"/>
      <c r="Q124" s="78"/>
      <c r="R124" s="92"/>
      <c r="S124" s="105"/>
      <c r="T124" s="49" t="str">
        <f t="shared" si="17"/>
        <v>Milton Keynes</v>
      </c>
      <c r="U124" s="50" t="b">
        <f>IF($T124=$U$76,K91)</f>
        <v>0</v>
      </c>
      <c r="V124" s="50" t="b">
        <f>IF($T124=$U$76,L91)</f>
        <v>0</v>
      </c>
      <c r="W124" s="50" t="b">
        <f>IF($T124=$U$76,M91)</f>
        <v>0</v>
      </c>
      <c r="X124" s="50" t="b">
        <f>IF($T124=$U$76,N91)</f>
        <v>0</v>
      </c>
      <c r="Y124" s="50" t="b">
        <f>IF($T124=$U$76,O91)</f>
        <v>0</v>
      </c>
      <c r="Z124" s="50" t="b">
        <f>IF($T124=$U$76,P91)</f>
        <v>0</v>
      </c>
    </row>
    <row r="125" spans="1:29" s="65" customFormat="1" ht="13.5" customHeight="1" x14ac:dyDescent="0.2">
      <c r="A125" s="79"/>
      <c r="B125" s="69" t="s">
        <v>11</v>
      </c>
      <c r="C125" s="67"/>
      <c r="D125" s="218"/>
      <c r="E125" s="219"/>
      <c r="F125" s="218"/>
      <c r="G125" s="219"/>
      <c r="H125" s="218"/>
      <c r="I125" s="219"/>
      <c r="J125" s="218"/>
      <c r="K125" s="219"/>
      <c r="L125" s="218"/>
      <c r="M125" s="219"/>
      <c r="N125" s="218"/>
      <c r="O125" s="219"/>
      <c r="P125" s="41"/>
      <c r="Q125" s="78"/>
      <c r="R125" s="92"/>
      <c r="S125" s="105"/>
      <c r="T125" s="49" t="str">
        <f t="shared" si="17"/>
        <v>Oxfordshire</v>
      </c>
      <c r="U125" s="50" t="b">
        <f>IF($T125=$U$76,K92)</f>
        <v>0</v>
      </c>
      <c r="V125" s="50" t="b">
        <f>IF($T125=$U$76,L92)</f>
        <v>0</v>
      </c>
      <c r="W125" s="50" t="b">
        <f>IF($T125=$U$76,M92)</f>
        <v>0</v>
      </c>
      <c r="X125" s="50" t="b">
        <f>IF($T125=$U$76,N92)</f>
        <v>0</v>
      </c>
      <c r="Y125" s="50" t="b">
        <f>IF($T125=$U$76,O92)</f>
        <v>0</v>
      </c>
      <c r="Z125" s="50" t="b">
        <f>IF($T125=$U$76,P92)</f>
        <v>0</v>
      </c>
    </row>
    <row r="126" spans="1:29" s="65" customFormat="1" ht="13.5" customHeight="1" x14ac:dyDescent="0.2">
      <c r="A126" s="79"/>
      <c r="B126" s="69" t="s">
        <v>12</v>
      </c>
      <c r="C126" s="67"/>
      <c r="D126" s="218"/>
      <c r="E126" s="219"/>
      <c r="F126" s="218"/>
      <c r="G126" s="219"/>
      <c r="H126" s="218"/>
      <c r="I126" s="219"/>
      <c r="J126" s="218"/>
      <c r="K126" s="219"/>
      <c r="L126" s="218"/>
      <c r="M126" s="219"/>
      <c r="N126" s="218"/>
      <c r="O126" s="219"/>
      <c r="P126" s="41"/>
      <c r="Q126" s="78"/>
      <c r="R126" s="92"/>
      <c r="S126" s="105"/>
      <c r="T126" s="49" t="str">
        <f t="shared" si="17"/>
        <v>Portsmouth</v>
      </c>
      <c r="U126" s="50" t="b">
        <f>IF($T126=$U$76,K93)</f>
        <v>0</v>
      </c>
      <c r="V126" s="50" t="b">
        <f>IF($T126=$U$76,L93)</f>
        <v>0</v>
      </c>
      <c r="W126" s="50" t="b">
        <f>IF($T126=$U$76,M93)</f>
        <v>0</v>
      </c>
      <c r="X126" s="50" t="b">
        <f>IF($T126=$U$76,N93)</f>
        <v>0</v>
      </c>
      <c r="Y126" s="50" t="b">
        <f>IF($T126=$U$76,O93)</f>
        <v>0</v>
      </c>
      <c r="Z126" s="50" t="b">
        <f>IF($T126=$U$76,P93)</f>
        <v>0</v>
      </c>
    </row>
    <row r="127" spans="1:29" s="65" customFormat="1" ht="13.5" customHeight="1" x14ac:dyDescent="0.2">
      <c r="A127" s="79"/>
      <c r="B127" s="69" t="s">
        <v>3</v>
      </c>
      <c r="C127" s="67"/>
      <c r="D127" s="218"/>
      <c r="E127" s="219"/>
      <c r="F127" s="218"/>
      <c r="G127" s="219"/>
      <c r="H127" s="218"/>
      <c r="I127" s="219"/>
      <c r="J127" s="218"/>
      <c r="K127" s="219"/>
      <c r="L127" s="218"/>
      <c r="M127" s="219"/>
      <c r="N127" s="218"/>
      <c r="O127" s="219"/>
      <c r="P127" s="41"/>
      <c r="Q127" s="78"/>
      <c r="R127" s="92"/>
      <c r="S127" s="105"/>
      <c r="T127" s="49" t="str">
        <f t="shared" si="17"/>
        <v>Reading</v>
      </c>
      <c r="U127" s="50" t="b">
        <f>IF($T127=$U$76,K94)</f>
        <v>0</v>
      </c>
      <c r="V127" s="50" t="b">
        <f>IF($T127=$U$76,L94)</f>
        <v>0</v>
      </c>
      <c r="W127" s="50" t="b">
        <f>IF($T127=$U$76,M94)</f>
        <v>0</v>
      </c>
      <c r="X127" s="50" t="b">
        <f>IF($T127=$U$76,N94)</f>
        <v>0</v>
      </c>
      <c r="Y127" s="50" t="b">
        <f>IF($T127=$U$76,O94)</f>
        <v>0</v>
      </c>
      <c r="Z127" s="50" t="b">
        <f>IF($T127=$U$76,P94)</f>
        <v>0</v>
      </c>
    </row>
    <row r="128" spans="1:29" s="65" customFormat="1" ht="13.5" customHeight="1" x14ac:dyDescent="0.2">
      <c r="A128" s="79"/>
      <c r="B128" s="69" t="s">
        <v>13</v>
      </c>
      <c r="C128" s="67"/>
      <c r="D128" s="218"/>
      <c r="E128" s="219"/>
      <c r="F128" s="218"/>
      <c r="G128" s="219"/>
      <c r="H128" s="218"/>
      <c r="I128" s="219"/>
      <c r="J128" s="218"/>
      <c r="K128" s="219"/>
      <c r="L128" s="218"/>
      <c r="M128" s="219"/>
      <c r="N128" s="218"/>
      <c r="O128" s="219"/>
      <c r="P128" s="41"/>
      <c r="Q128" s="78"/>
      <c r="R128" s="92"/>
      <c r="S128" s="105"/>
      <c r="T128" s="49" t="str">
        <f t="shared" si="17"/>
        <v>Slough</v>
      </c>
      <c r="U128" s="50" t="b">
        <f>IF($T128=$U$76,K95)</f>
        <v>0</v>
      </c>
      <c r="V128" s="50" t="b">
        <f>IF($T128=$U$76,L95)</f>
        <v>0</v>
      </c>
      <c r="W128" s="50" t="b">
        <f>IF($T128=$U$76,M95)</f>
        <v>0</v>
      </c>
      <c r="X128" s="50" t="b">
        <f>IF($T128=$U$76,N95)</f>
        <v>0</v>
      </c>
      <c r="Y128" s="50" t="b">
        <f>IF($T128=$U$76,O95)</f>
        <v>0</v>
      </c>
      <c r="Z128" s="50" t="b">
        <f>IF($T128=$U$76,P95)</f>
        <v>0</v>
      </c>
    </row>
    <row r="129" spans="1:26" s="65" customFormat="1" ht="13.5" customHeight="1" x14ac:dyDescent="0.2">
      <c r="A129" s="79"/>
      <c r="B129" s="69" t="s">
        <v>28</v>
      </c>
      <c r="C129" s="67"/>
      <c r="D129" s="218"/>
      <c r="E129" s="219"/>
      <c r="F129" s="218"/>
      <c r="G129" s="219"/>
      <c r="H129" s="218"/>
      <c r="I129" s="219"/>
      <c r="J129" s="218"/>
      <c r="K129" s="219"/>
      <c r="L129" s="218"/>
      <c r="M129" s="219"/>
      <c r="N129" s="218"/>
      <c r="O129" s="219"/>
      <c r="P129" s="41"/>
      <c r="Q129" s="78"/>
      <c r="R129" s="92"/>
      <c r="S129" s="105"/>
      <c r="T129" s="49" t="str">
        <f t="shared" si="17"/>
        <v>Somerset</v>
      </c>
      <c r="U129" s="50" t="b">
        <f>IF($T129=$U$76,K96)</f>
        <v>0</v>
      </c>
      <c r="V129" s="50" t="b">
        <f>IF($T129=$U$76,L96)</f>
        <v>0</v>
      </c>
      <c r="W129" s="50" t="b">
        <f>IF($T129=$U$76,M96)</f>
        <v>0</v>
      </c>
      <c r="X129" s="50" t="b">
        <f>IF($T129=$U$76,N96)</f>
        <v>0</v>
      </c>
      <c r="Y129" s="50" t="b">
        <f>IF($T129=$U$76,O96)</f>
        <v>0</v>
      </c>
      <c r="Z129" s="50" t="b">
        <f>IF($T129=$U$76,P96)</f>
        <v>0</v>
      </c>
    </row>
    <row r="130" spans="1:26" s="65" customFormat="1" ht="13.5" customHeight="1" x14ac:dyDescent="0.2">
      <c r="A130" s="79"/>
      <c r="B130" s="69" t="s">
        <v>14</v>
      </c>
      <c r="C130" s="67"/>
      <c r="D130" s="218"/>
      <c r="E130" s="219"/>
      <c r="F130" s="218"/>
      <c r="G130" s="219"/>
      <c r="H130" s="218"/>
      <c r="I130" s="219"/>
      <c r="J130" s="218"/>
      <c r="K130" s="219"/>
      <c r="L130" s="218"/>
      <c r="M130" s="219"/>
      <c r="N130" s="218"/>
      <c r="O130" s="219"/>
      <c r="P130" s="41"/>
      <c r="Q130" s="78"/>
      <c r="R130" s="92"/>
      <c r="S130" s="105"/>
      <c r="T130" s="49" t="str">
        <f t="shared" si="17"/>
        <v>Southampton</v>
      </c>
      <c r="U130" s="50" t="b">
        <f>IF($T130=$U$76,K97)</f>
        <v>0</v>
      </c>
      <c r="V130" s="50" t="b">
        <f>IF($T130=$U$76,L97)</f>
        <v>0</v>
      </c>
      <c r="W130" s="50" t="b">
        <f>IF($T130=$U$76,M97)</f>
        <v>0</v>
      </c>
      <c r="X130" s="50" t="b">
        <f>IF($T130=$U$76,N97)</f>
        <v>0</v>
      </c>
      <c r="Y130" s="50" t="b">
        <f>IF($T130=$U$76,O97)</f>
        <v>0</v>
      </c>
      <c r="Z130" s="50" t="b">
        <f>IF($T130=$U$76,P97)</f>
        <v>0</v>
      </c>
    </row>
    <row r="131" spans="1:26" s="65" customFormat="1" ht="13.5" customHeight="1" x14ac:dyDescent="0.2">
      <c r="A131" s="79"/>
      <c r="B131" s="69" t="s">
        <v>7</v>
      </c>
      <c r="C131" s="67"/>
      <c r="D131" s="218"/>
      <c r="E131" s="219"/>
      <c r="F131" s="218"/>
      <c r="G131" s="219"/>
      <c r="H131" s="218"/>
      <c r="I131" s="219"/>
      <c r="J131" s="218"/>
      <c r="K131" s="219"/>
      <c r="L131" s="218"/>
      <c r="M131" s="219"/>
      <c r="N131" s="218"/>
      <c r="O131" s="219"/>
      <c r="P131" s="41"/>
      <c r="Q131" s="78"/>
      <c r="R131" s="92"/>
      <c r="S131" s="105"/>
      <c r="T131" s="49" t="str">
        <f t="shared" si="17"/>
        <v>Surrey</v>
      </c>
      <c r="U131" s="50" t="b">
        <f>IF($T131=$U$76,K98)</f>
        <v>0</v>
      </c>
      <c r="V131" s="50" t="b">
        <f>IF($T131=$U$76,L98)</f>
        <v>0</v>
      </c>
      <c r="W131" s="50" t="b">
        <f>IF($T131=$U$76,M98)</f>
        <v>0</v>
      </c>
      <c r="X131" s="50" t="b">
        <f>IF($T131=$U$76,N98)</f>
        <v>0</v>
      </c>
      <c r="Y131" s="50" t="b">
        <f>IF($T131=$U$76,O98)</f>
        <v>0</v>
      </c>
      <c r="Z131" s="50" t="b">
        <f>IF($T131=$U$76,P98)</f>
        <v>0</v>
      </c>
    </row>
    <row r="132" spans="1:26" s="65" customFormat="1" ht="13.5" customHeight="1" x14ac:dyDescent="0.2">
      <c r="A132" s="137"/>
      <c r="B132" s="69" t="s">
        <v>48</v>
      </c>
      <c r="C132" s="67"/>
      <c r="D132" s="218"/>
      <c r="E132" s="219"/>
      <c r="F132" s="218"/>
      <c r="G132" s="219"/>
      <c r="H132" s="218"/>
      <c r="I132" s="219"/>
      <c r="J132" s="218"/>
      <c r="K132" s="219"/>
      <c r="L132" s="218"/>
      <c r="M132" s="219"/>
      <c r="N132" s="218"/>
      <c r="O132" s="219"/>
      <c r="P132" s="41"/>
      <c r="Q132" s="78"/>
      <c r="R132" s="92"/>
      <c r="S132" s="105"/>
      <c r="T132" s="49" t="str">
        <f t="shared" si="17"/>
        <v>Swindon</v>
      </c>
      <c r="U132" s="50" t="b">
        <f>IF($T132=$U$76,K99)</f>
        <v>0</v>
      </c>
      <c r="V132" s="50" t="b">
        <f>IF($T132=$U$76,L99)</f>
        <v>0</v>
      </c>
      <c r="W132" s="50" t="b">
        <f>IF($T132=$U$76,M99)</f>
        <v>0</v>
      </c>
      <c r="X132" s="50" t="b">
        <f>IF($T132=$U$76,N99)</f>
        <v>0</v>
      </c>
      <c r="Y132" s="50" t="b">
        <f>IF($T132=$U$76,O99)</f>
        <v>0</v>
      </c>
      <c r="Z132" s="50" t="b">
        <f>IF($T132=$U$76,P99)</f>
        <v>0</v>
      </c>
    </row>
    <row r="133" spans="1:26" s="65" customFormat="1" ht="13.5" customHeight="1" x14ac:dyDescent="0.2">
      <c r="A133" s="137"/>
      <c r="B133" s="69" t="s">
        <v>108</v>
      </c>
      <c r="C133" s="67"/>
      <c r="D133" s="339"/>
      <c r="E133" s="219"/>
      <c r="F133" s="339"/>
      <c r="G133" s="219"/>
      <c r="H133" s="339"/>
      <c r="I133" s="219"/>
      <c r="J133" s="339"/>
      <c r="K133" s="219"/>
      <c r="L133" s="339"/>
      <c r="M133" s="219"/>
      <c r="N133" s="339"/>
      <c r="O133" s="219"/>
      <c r="P133" s="41"/>
      <c r="Q133" s="78"/>
      <c r="R133" s="92"/>
      <c r="S133" s="105"/>
      <c r="T133" s="49" t="str">
        <f t="shared" si="17"/>
        <v>Torbay</v>
      </c>
      <c r="U133" s="50" t="b">
        <f>IF($T133=$U$76,K100)</f>
        <v>0</v>
      </c>
      <c r="V133" s="50" t="b">
        <f>IF($T133=$U$76,L100)</f>
        <v>0</v>
      </c>
      <c r="W133" s="50" t="b">
        <f>IF($T133=$U$76,M100)</f>
        <v>0</v>
      </c>
      <c r="X133" s="50" t="b">
        <f>IF($T133=$U$76,N100)</f>
        <v>0</v>
      </c>
      <c r="Y133" s="50" t="b">
        <f>IF($T133=$U$76,O100)</f>
        <v>0</v>
      </c>
      <c r="Z133" s="50" t="b">
        <f>IF($T133=$U$76,P100)</f>
        <v>0</v>
      </c>
    </row>
    <row r="134" spans="1:26" s="65" customFormat="1" ht="13.5" customHeight="1" x14ac:dyDescent="0.2">
      <c r="A134" s="79"/>
      <c r="B134" s="69" t="s">
        <v>15</v>
      </c>
      <c r="C134" s="67"/>
      <c r="D134" s="218"/>
      <c r="E134" s="219"/>
      <c r="F134" s="218"/>
      <c r="G134" s="219"/>
      <c r="H134" s="218"/>
      <c r="I134" s="219"/>
      <c r="J134" s="218"/>
      <c r="K134" s="219"/>
      <c r="L134" s="218"/>
      <c r="M134" s="219"/>
      <c r="N134" s="218"/>
      <c r="O134" s="219"/>
      <c r="P134" s="41"/>
      <c r="Q134" s="78"/>
      <c r="R134" s="92"/>
      <c r="S134" s="105"/>
      <c r="T134" s="49" t="str">
        <f t="shared" si="17"/>
        <v>West Berkshire</v>
      </c>
      <c r="U134" s="50" t="b">
        <f>IF($T134=$U$76,K101)</f>
        <v>0</v>
      </c>
      <c r="V134" s="50" t="b">
        <f>IF($T134=$U$76,L101)</f>
        <v>0</v>
      </c>
      <c r="W134" s="50" t="b">
        <f>IF($T134=$U$76,M101)</f>
        <v>0</v>
      </c>
      <c r="X134" s="50" t="b">
        <f>IF($T134=$U$76,N101)</f>
        <v>0</v>
      </c>
      <c r="Y134" s="50" t="b">
        <f>IF($T134=$U$76,O101)</f>
        <v>0</v>
      </c>
      <c r="Z134" s="50" t="b">
        <f>IF($T134=$U$76,P101)</f>
        <v>0</v>
      </c>
    </row>
    <row r="135" spans="1:26" s="65" customFormat="1" ht="13.5" customHeight="1" x14ac:dyDescent="0.2">
      <c r="A135" s="79"/>
      <c r="B135" s="69" t="s">
        <v>5</v>
      </c>
      <c r="C135" s="67"/>
      <c r="D135" s="218"/>
      <c r="E135" s="219"/>
      <c r="F135" s="218"/>
      <c r="G135" s="219"/>
      <c r="H135" s="218"/>
      <c r="I135" s="219"/>
      <c r="J135" s="218"/>
      <c r="K135" s="219"/>
      <c r="L135" s="218"/>
      <c r="M135" s="219"/>
      <c r="N135" s="218"/>
      <c r="O135" s="219"/>
      <c r="P135" s="41"/>
      <c r="Q135" s="78"/>
      <c r="R135" s="92"/>
      <c r="S135" s="105"/>
      <c r="T135" s="49" t="str">
        <f t="shared" si="17"/>
        <v>West Sussex</v>
      </c>
      <c r="U135" s="50" t="b">
        <f>IF($T135=$U$76,K102)</f>
        <v>0</v>
      </c>
      <c r="V135" s="50" t="b">
        <f>IF($T135=$U$76,L102)</f>
        <v>0</v>
      </c>
      <c r="W135" s="50" t="b">
        <f>IF($T135=$U$76,M102)</f>
        <v>0</v>
      </c>
      <c r="X135" s="50" t="b">
        <f>IF($T135=$U$76,N102)</f>
        <v>0</v>
      </c>
      <c r="Y135" s="50" t="b">
        <f>IF($T135=$U$76,O102)</f>
        <v>0</v>
      </c>
      <c r="Z135" s="50" t="b">
        <f>IF($T135=$U$76,P102)</f>
        <v>0</v>
      </c>
    </row>
    <row r="136" spans="1:26" s="65" customFormat="1" ht="13.5" customHeight="1" x14ac:dyDescent="0.2">
      <c r="A136" s="79"/>
      <c r="B136" s="69" t="s">
        <v>21</v>
      </c>
      <c r="C136" s="67"/>
      <c r="D136" s="218"/>
      <c r="E136" s="219"/>
      <c r="F136" s="218"/>
      <c r="G136" s="219"/>
      <c r="H136" s="218"/>
      <c r="I136" s="219"/>
      <c r="J136" s="218"/>
      <c r="K136" s="219"/>
      <c r="L136" s="218"/>
      <c r="M136" s="219"/>
      <c r="N136" s="218"/>
      <c r="O136" s="219"/>
      <c r="P136" s="41"/>
      <c r="Q136" s="78"/>
      <c r="R136" s="92"/>
      <c r="S136" s="105"/>
      <c r="T136" s="49" t="str">
        <f t="shared" si="17"/>
        <v>Windsor &amp; Maidenhead</v>
      </c>
      <c r="U136" s="50" t="b">
        <f>IF($T136=$U$76,K103)</f>
        <v>0</v>
      </c>
      <c r="V136" s="50" t="b">
        <f>IF($T136=$U$76,L103)</f>
        <v>0</v>
      </c>
      <c r="W136" s="50" t="b">
        <f>IF($T136=$U$76,M103)</f>
        <v>0</v>
      </c>
      <c r="X136" s="50" t="b">
        <f>IF($T136=$U$76,N103)</f>
        <v>0</v>
      </c>
      <c r="Y136" s="50" t="b">
        <f>IF($T136=$U$76,O103)</f>
        <v>0</v>
      </c>
      <c r="Z136" s="50" t="b">
        <f>IF($T136=$U$76,P103)</f>
        <v>0</v>
      </c>
    </row>
    <row r="137" spans="1:26" s="65" customFormat="1" ht="13.5" customHeight="1" x14ac:dyDescent="0.2">
      <c r="A137" s="79"/>
      <c r="B137" s="69" t="s">
        <v>16</v>
      </c>
      <c r="C137" s="67"/>
      <c r="D137" s="218"/>
      <c r="E137" s="219"/>
      <c r="F137" s="218"/>
      <c r="G137" s="219"/>
      <c r="H137" s="218"/>
      <c r="I137" s="219"/>
      <c r="J137" s="218"/>
      <c r="K137" s="219"/>
      <c r="L137" s="218"/>
      <c r="M137" s="219"/>
      <c r="N137" s="218"/>
      <c r="O137" s="219"/>
      <c r="P137" s="41"/>
      <c r="Q137" s="78"/>
      <c r="R137" s="92"/>
      <c r="S137" s="105"/>
      <c r="T137" s="49" t="str">
        <f t="shared" si="17"/>
        <v>Wokingham</v>
      </c>
      <c r="U137" s="50" t="b">
        <f>IF($T137=$U$76,K104)</f>
        <v>0</v>
      </c>
      <c r="V137" s="50" t="b">
        <f>IF($T137=$U$76,L104)</f>
        <v>0</v>
      </c>
      <c r="W137" s="50" t="b">
        <f>IF($T137=$U$76,M104)</f>
        <v>0</v>
      </c>
      <c r="X137" s="50" t="b">
        <f>IF($T137=$U$76,N104)</f>
        <v>0</v>
      </c>
      <c r="Y137" s="50" t="b">
        <f>IF($T137=$U$76,O104)</f>
        <v>0</v>
      </c>
      <c r="Z137" s="50" t="b">
        <f>IF($T137=$U$76,P104)</f>
        <v>0</v>
      </c>
    </row>
    <row r="138" spans="1:26" s="65" customFormat="1" ht="13.5" customHeight="1" x14ac:dyDescent="0.2">
      <c r="A138" s="79"/>
      <c r="B138" s="88" t="s">
        <v>23</v>
      </c>
      <c r="C138" s="67"/>
      <c r="D138" s="218"/>
      <c r="E138" s="219"/>
      <c r="F138" s="218"/>
      <c r="G138" s="219"/>
      <c r="H138" s="218"/>
      <c r="I138" s="219"/>
      <c r="J138" s="218"/>
      <c r="K138" s="219"/>
      <c r="L138" s="218"/>
      <c r="M138" s="219"/>
      <c r="N138" s="218"/>
      <c r="O138" s="219"/>
      <c r="P138" s="41"/>
      <c r="Q138" s="78"/>
      <c r="R138" s="92"/>
      <c r="S138" s="105"/>
      <c r="T138" s="49" t="str">
        <f t="shared" si="17"/>
        <v>South East</v>
      </c>
      <c r="U138" s="50" t="b">
        <f>IF($T138=$U$76,K105)</f>
        <v>0</v>
      </c>
      <c r="V138" s="50" t="b">
        <f>IF($T138=$U$76,L105)</f>
        <v>0</v>
      </c>
      <c r="W138" s="50" t="b">
        <f>IF($T138=$U$76,M105)</f>
        <v>0</v>
      </c>
      <c r="X138" s="50" t="b">
        <f>IF($T138=$U$76,N105)</f>
        <v>0</v>
      </c>
      <c r="Y138" s="50" t="b">
        <f>IF($T138=$U$76,O105)</f>
        <v>0</v>
      </c>
      <c r="Z138" s="50" t="b">
        <f>IF($T138=$U$76,P105)</f>
        <v>0</v>
      </c>
    </row>
    <row r="139" spans="1:26" s="65" customFormat="1" ht="13.5" customHeight="1" x14ac:dyDescent="0.2">
      <c r="A139" s="137"/>
      <c r="B139" s="186" t="s">
        <v>50</v>
      </c>
      <c r="C139" s="67"/>
      <c r="D139" s="218"/>
      <c r="E139" s="219"/>
      <c r="F139" s="218"/>
      <c r="G139" s="219"/>
      <c r="H139" s="218"/>
      <c r="I139" s="219"/>
      <c r="J139" s="218"/>
      <c r="K139" s="219"/>
      <c r="L139" s="218"/>
      <c r="M139" s="219"/>
      <c r="N139" s="218"/>
      <c r="O139" s="219"/>
      <c r="P139" s="41"/>
      <c r="Q139" s="78"/>
      <c r="R139" s="92"/>
      <c r="S139" s="105"/>
      <c r="T139" s="117"/>
      <c r="U139" s="180"/>
    </row>
    <row r="140" spans="1:26" s="65" customFormat="1" ht="13.5" customHeight="1" x14ac:dyDescent="0.2">
      <c r="A140" s="79"/>
      <c r="B140" s="147" t="s">
        <v>40</v>
      </c>
      <c r="C140" s="58"/>
      <c r="D140" s="218"/>
      <c r="E140" s="219"/>
      <c r="F140" s="218"/>
      <c r="G140" s="219"/>
      <c r="H140" s="218"/>
      <c r="I140" s="219"/>
      <c r="J140" s="218"/>
      <c r="K140" s="219"/>
      <c r="L140" s="218"/>
      <c r="M140" s="219"/>
      <c r="N140" s="218"/>
      <c r="O140" s="219"/>
      <c r="P140" s="38"/>
      <c r="Q140" s="78"/>
      <c r="R140" s="92"/>
      <c r="S140" s="105"/>
    </row>
    <row r="141" spans="1:26" s="65" customFormat="1" ht="15.75" customHeight="1" x14ac:dyDescent="0.2">
      <c r="A141" s="137"/>
      <c r="B141" s="59"/>
      <c r="C141" s="59"/>
      <c r="D141" s="220"/>
      <c r="E141" s="221"/>
      <c r="F141" s="220"/>
      <c r="G141" s="221"/>
      <c r="H141" s="220"/>
      <c r="I141" s="221"/>
      <c r="J141" s="220"/>
      <c r="K141" s="221"/>
      <c r="L141" s="220"/>
      <c r="M141" s="221"/>
      <c r="N141" s="220"/>
      <c r="O141" s="221"/>
      <c r="P141" s="38"/>
      <c r="Q141" s="78"/>
      <c r="R141" s="92"/>
      <c r="S141" s="105"/>
      <c r="Z141" s="117"/>
    </row>
    <row r="142" spans="1:26" s="65" customFormat="1" ht="15.7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55"/>
      <c r="J142" s="55"/>
      <c r="K142" s="55"/>
      <c r="L142" s="38"/>
      <c r="M142" s="38"/>
      <c r="N142" s="38"/>
      <c r="O142" s="38"/>
      <c r="P142" s="38"/>
      <c r="Q142" s="78"/>
      <c r="R142" s="92"/>
      <c r="S142" s="105"/>
      <c r="Z142" s="117"/>
    </row>
    <row r="143" spans="1:26" s="65" customFormat="1" ht="15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55"/>
      <c r="J143" s="55"/>
      <c r="K143" s="55"/>
      <c r="L143" s="38"/>
      <c r="M143" s="38"/>
      <c r="N143" s="38"/>
      <c r="O143" s="38"/>
      <c r="P143" s="38"/>
      <c r="Q143" s="78"/>
      <c r="R143" s="92"/>
      <c r="S143" s="105"/>
      <c r="Z143" s="117"/>
    </row>
    <row r="144" spans="1:26" s="65" customFormat="1" ht="9.7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55"/>
      <c r="J144" s="55"/>
      <c r="K144" s="55"/>
      <c r="L144" s="38"/>
      <c r="M144" s="38"/>
      <c r="N144" s="38"/>
      <c r="O144" s="38"/>
      <c r="P144" s="38"/>
      <c r="Q144" s="78"/>
      <c r="R144" s="92"/>
      <c r="S144" s="105"/>
      <c r="Z144" s="117"/>
    </row>
    <row r="145" spans="1:27" s="65" customFormat="1" ht="39" customHeight="1" x14ac:dyDescent="0.2">
      <c r="A145" s="79"/>
      <c r="B145" s="59"/>
      <c r="C145" s="59"/>
      <c r="D145" s="55"/>
      <c r="E145" s="55"/>
      <c r="F145" s="55"/>
      <c r="G145" s="55"/>
      <c r="H145" s="55"/>
      <c r="I145" s="55"/>
      <c r="J145" s="55"/>
      <c r="K145" s="55"/>
      <c r="L145" s="38"/>
      <c r="M145" s="38"/>
      <c r="N145" s="38"/>
      <c r="O145" s="38"/>
      <c r="P145" s="38"/>
      <c r="Q145" s="78"/>
      <c r="R145" s="92"/>
      <c r="S145" s="105"/>
      <c r="Z145" s="117"/>
    </row>
    <row r="146" spans="1:27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3"/>
      <c r="J146" s="43"/>
      <c r="K146" s="43"/>
      <c r="L146" s="45"/>
      <c r="M146" s="45"/>
      <c r="N146" s="45"/>
      <c r="O146" s="45"/>
      <c r="P146" s="45"/>
      <c r="Q146" s="78"/>
      <c r="R146" s="92"/>
      <c r="S146" s="105"/>
    </row>
    <row r="147" spans="1:27" s="65" customFormat="1" ht="15" customHeight="1" x14ac:dyDescent="0.2">
      <c r="A147" s="319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1"/>
      <c r="R147" s="92"/>
      <c r="S147" s="105"/>
    </row>
    <row r="148" spans="1:27" s="65" customFormat="1" ht="11.25" customHeight="1" x14ac:dyDescent="0.2">
      <c r="A148" s="322"/>
      <c r="B148" s="323"/>
      <c r="C148" s="323"/>
      <c r="D148" s="323"/>
      <c r="E148" s="323"/>
      <c r="F148" s="323"/>
      <c r="G148" s="323"/>
      <c r="H148" s="323"/>
      <c r="I148" s="323"/>
      <c r="J148" s="330"/>
      <c r="K148" s="323"/>
      <c r="L148" s="323"/>
      <c r="M148" s="323"/>
      <c r="N148" s="323"/>
      <c r="O148" s="323"/>
      <c r="P148" s="330"/>
      <c r="Q148" s="324"/>
      <c r="R148" s="92"/>
      <c r="S148" s="105"/>
    </row>
    <row r="149" spans="1:27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92"/>
      <c r="S149" s="105"/>
      <c r="AA149" s="66"/>
    </row>
    <row r="150" spans="1:27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92"/>
      <c r="S150" s="105"/>
      <c r="AA150" s="66"/>
    </row>
    <row r="151" spans="1:27" s="65" customFormat="1" ht="11.25" customHeight="1" x14ac:dyDescent="0.2">
      <c r="A151" s="98"/>
      <c r="B151" s="310" t="s">
        <v>25</v>
      </c>
      <c r="C151" s="266"/>
      <c r="D151" s="229"/>
      <c r="E151" s="229"/>
      <c r="F151" s="229"/>
      <c r="G151" s="229"/>
      <c r="H151" s="229"/>
      <c r="I151" s="55"/>
      <c r="J151" s="55"/>
      <c r="K151" s="55"/>
      <c r="L151" s="38"/>
      <c r="M151" s="38"/>
      <c r="N151" s="38"/>
      <c r="O151" s="38"/>
      <c r="P151" s="38"/>
      <c r="Q151" s="38"/>
      <c r="R151" s="92"/>
      <c r="S151" s="105"/>
      <c r="AA151" s="66"/>
    </row>
    <row r="152" spans="1:27" s="65" customFormat="1" ht="11.25" customHeight="1" x14ac:dyDescent="0.2">
      <c r="A152" s="98"/>
      <c r="B152" s="311"/>
      <c r="C152" s="267"/>
      <c r="D152" s="55"/>
      <c r="E152" s="55"/>
      <c r="F152" s="55"/>
      <c r="G152" s="55"/>
      <c r="H152" s="55"/>
      <c r="I152" s="55"/>
      <c r="J152" s="55"/>
      <c r="K152" s="55"/>
      <c r="L152" s="38"/>
      <c r="M152" s="38"/>
      <c r="N152" s="38"/>
      <c r="O152" s="38"/>
      <c r="P152" s="38"/>
      <c r="Q152" s="38"/>
      <c r="R152" s="92"/>
      <c r="S152" s="105"/>
      <c r="AA152" s="66"/>
    </row>
    <row r="153" spans="1:27" s="65" customFormat="1" ht="11.25" customHeight="1" x14ac:dyDescent="0.2">
      <c r="A153" s="98"/>
      <c r="B153" s="312" t="s">
        <v>35</v>
      </c>
      <c r="C153" s="312"/>
      <c r="D153" s="312"/>
      <c r="E153" s="312"/>
      <c r="F153" s="263"/>
      <c r="G153" s="263"/>
      <c r="H153" s="263"/>
      <c r="I153" s="263"/>
      <c r="J153" s="263"/>
      <c r="K153" s="55"/>
      <c r="L153" s="38"/>
      <c r="M153" s="38"/>
      <c r="N153" s="38"/>
      <c r="O153" s="38"/>
      <c r="P153" s="38"/>
      <c r="Q153" s="38"/>
      <c r="R153" s="92"/>
      <c r="S153" s="105"/>
      <c r="AA153" s="66"/>
    </row>
    <row r="154" spans="1:27" s="65" customFormat="1" ht="11.25" customHeight="1" x14ac:dyDescent="0.2">
      <c r="A154" s="98"/>
      <c r="B154" s="312"/>
      <c r="C154" s="312"/>
      <c r="D154" s="312"/>
      <c r="E154" s="312"/>
      <c r="F154" s="263"/>
      <c r="G154" s="263"/>
      <c r="H154" s="263"/>
      <c r="I154" s="263"/>
      <c r="J154" s="263"/>
      <c r="K154" s="55"/>
      <c r="L154" s="38"/>
      <c r="M154" s="38"/>
      <c r="N154" s="38"/>
      <c r="O154" s="38"/>
      <c r="P154" s="38"/>
      <c r="Q154" s="38"/>
      <c r="R154" s="92"/>
      <c r="S154" s="105"/>
      <c r="AA154" s="66"/>
    </row>
    <row r="155" spans="1:27" ht="11.25" customHeight="1" x14ac:dyDescent="0.2">
      <c r="A155" s="98"/>
      <c r="B155" s="312" t="s">
        <v>36</v>
      </c>
      <c r="C155" s="312"/>
      <c r="D155" s="312"/>
      <c r="E155" s="312"/>
      <c r="F155" s="263"/>
      <c r="G155" s="263"/>
      <c r="H155" s="263"/>
      <c r="I155" s="263"/>
      <c r="J155" s="263"/>
      <c r="K155" s="55"/>
      <c r="L155" s="38"/>
      <c r="M155" s="38"/>
      <c r="N155" s="38"/>
      <c r="O155" s="38"/>
      <c r="P155" s="38"/>
      <c r="Q155" s="38"/>
      <c r="R155" s="92"/>
      <c r="S155" s="105"/>
      <c r="AA155" s="66"/>
    </row>
    <row r="156" spans="1:27" ht="11.25" customHeight="1" x14ac:dyDescent="0.2">
      <c r="A156" s="98"/>
      <c r="B156" s="312"/>
      <c r="C156" s="312"/>
      <c r="D156" s="312"/>
      <c r="E156" s="312"/>
      <c r="F156" s="263"/>
      <c r="G156" s="263"/>
      <c r="H156" s="263"/>
      <c r="I156" s="263"/>
      <c r="J156" s="263"/>
      <c r="K156" s="55"/>
      <c r="L156" s="38"/>
      <c r="M156" s="38"/>
      <c r="N156" s="38"/>
      <c r="O156" s="38"/>
      <c r="P156" s="38"/>
      <c r="Q156" s="38"/>
      <c r="R156" s="92"/>
      <c r="S156" s="105"/>
      <c r="AA156" s="66"/>
    </row>
    <row r="157" spans="1:27" ht="11.25" customHeight="1" x14ac:dyDescent="0.2">
      <c r="A157" s="98"/>
      <c r="B157" s="312" t="s">
        <v>37</v>
      </c>
      <c r="C157" s="312"/>
      <c r="D157" s="312"/>
      <c r="E157" s="312"/>
      <c r="F157" s="263"/>
      <c r="G157" s="263"/>
      <c r="H157" s="263"/>
      <c r="I157" s="263"/>
      <c r="J157" s="263"/>
      <c r="K157" s="55"/>
      <c r="L157" s="38"/>
      <c r="M157" s="38"/>
      <c r="N157" s="38"/>
      <c r="O157" s="38"/>
      <c r="P157" s="38"/>
      <c r="Q157" s="38"/>
      <c r="R157" s="92"/>
      <c r="S157" s="105"/>
      <c r="AA157" s="66"/>
    </row>
    <row r="158" spans="1:27" ht="11.25" customHeight="1" x14ac:dyDescent="0.2">
      <c r="A158" s="98"/>
      <c r="B158" s="312"/>
      <c r="C158" s="312"/>
      <c r="D158" s="312"/>
      <c r="E158" s="312"/>
      <c r="F158" s="263"/>
      <c r="G158" s="263"/>
      <c r="H158" s="263"/>
      <c r="I158" s="263"/>
      <c r="J158" s="263"/>
      <c r="K158" s="55"/>
      <c r="L158" s="38"/>
      <c r="M158" s="38"/>
      <c r="N158" s="38"/>
      <c r="O158" s="38"/>
      <c r="P158" s="38"/>
      <c r="Q158" s="38"/>
      <c r="R158" s="92"/>
      <c r="S158" s="105"/>
      <c r="AA158" s="66"/>
    </row>
    <row r="159" spans="1:27" s="65" customFormat="1" ht="11.25" customHeight="1" x14ac:dyDescent="0.2">
      <c r="A159" s="98"/>
      <c r="B159" s="312" t="s">
        <v>96</v>
      </c>
      <c r="C159" s="312"/>
      <c r="D159" s="312"/>
      <c r="E159" s="312"/>
      <c r="F159" s="263"/>
      <c r="G159" s="263"/>
      <c r="H159" s="263"/>
      <c r="I159" s="263"/>
      <c r="J159" s="263"/>
      <c r="K159" s="55"/>
      <c r="L159" s="38"/>
      <c r="M159" s="38"/>
      <c r="N159" s="38"/>
      <c r="O159" s="38"/>
      <c r="P159" s="38"/>
      <c r="Q159" s="38"/>
      <c r="R159" s="92"/>
      <c r="S159" s="105"/>
      <c r="AA159" s="66"/>
    </row>
    <row r="160" spans="1:27" s="65" customFormat="1" ht="11.25" customHeight="1" x14ac:dyDescent="0.2">
      <c r="A160" s="98"/>
      <c r="B160" s="312"/>
      <c r="C160" s="312"/>
      <c r="D160" s="312"/>
      <c r="E160" s="312"/>
      <c r="F160" s="263"/>
      <c r="G160" s="263"/>
      <c r="H160" s="263"/>
      <c r="I160" s="263"/>
      <c r="J160" s="263"/>
      <c r="K160" s="55"/>
      <c r="L160" s="38"/>
      <c r="M160" s="38"/>
      <c r="N160" s="38"/>
      <c r="O160" s="38"/>
      <c r="P160" s="38"/>
      <c r="Q160" s="38"/>
      <c r="R160" s="92"/>
      <c r="S160" s="105"/>
      <c r="AA160" s="66"/>
    </row>
    <row r="161" spans="1:30" s="65" customFormat="1" ht="11.25" customHeight="1" x14ac:dyDescent="0.2">
      <c r="A161" s="98"/>
      <c r="B161" s="312" t="s">
        <v>97</v>
      </c>
      <c r="C161" s="312"/>
      <c r="D161" s="312"/>
      <c r="E161" s="312"/>
      <c r="F161" s="263"/>
      <c r="G161" s="263"/>
      <c r="H161" s="263"/>
      <c r="I161" s="263"/>
      <c r="J161" s="263"/>
      <c r="K161" s="55"/>
      <c r="L161" s="38"/>
      <c r="M161" s="38"/>
      <c r="N161" s="38"/>
      <c r="O161" s="38"/>
      <c r="P161" s="38"/>
      <c r="Q161" s="38"/>
      <c r="R161" s="92"/>
      <c r="S161" s="105"/>
      <c r="AA161" s="66"/>
    </row>
    <row r="162" spans="1:30" s="65" customFormat="1" ht="11.25" customHeight="1" x14ac:dyDescent="0.2">
      <c r="A162" s="98"/>
      <c r="B162" s="312"/>
      <c r="C162" s="312"/>
      <c r="D162" s="312"/>
      <c r="E162" s="312"/>
      <c r="F162" s="263"/>
      <c r="G162" s="263"/>
      <c r="H162" s="263"/>
      <c r="I162" s="263"/>
      <c r="J162" s="263"/>
      <c r="K162" s="55"/>
      <c r="L162" s="38"/>
      <c r="M162" s="38"/>
      <c r="N162" s="38"/>
      <c r="O162" s="38"/>
      <c r="P162" s="38"/>
      <c r="Q162" s="38"/>
      <c r="R162" s="92"/>
      <c r="S162" s="105"/>
      <c r="AA162" s="66"/>
    </row>
    <row r="163" spans="1:30" s="65" customFormat="1" ht="11.25" customHeight="1" x14ac:dyDescent="0.2">
      <c r="A163" s="98"/>
      <c r="B163" s="312" t="s">
        <v>103</v>
      </c>
      <c r="C163" s="312"/>
      <c r="D163" s="312"/>
      <c r="E163" s="312"/>
      <c r="F163" s="263"/>
      <c r="G163" s="263"/>
      <c r="H163" s="263"/>
      <c r="I163" s="263"/>
      <c r="J163" s="263"/>
      <c r="K163" s="55"/>
      <c r="L163" s="38"/>
      <c r="M163" s="38"/>
      <c r="N163" s="38"/>
      <c r="O163" s="38"/>
      <c r="P163" s="38"/>
      <c r="Q163" s="38"/>
      <c r="R163" s="92"/>
      <c r="S163" s="105"/>
      <c r="AA163" s="66"/>
    </row>
    <row r="164" spans="1:30" s="65" customFormat="1" ht="11.25" customHeight="1" x14ac:dyDescent="0.2">
      <c r="A164" s="98"/>
      <c r="B164" s="312"/>
      <c r="C164" s="312"/>
      <c r="D164" s="312"/>
      <c r="E164" s="312"/>
      <c r="F164" s="263"/>
      <c r="G164" s="263"/>
      <c r="H164" s="263"/>
      <c r="I164" s="263"/>
      <c r="J164" s="263"/>
      <c r="K164" s="55"/>
      <c r="L164" s="38"/>
      <c r="M164" s="38"/>
      <c r="N164" s="38"/>
      <c r="O164" s="38"/>
      <c r="P164" s="38"/>
      <c r="Q164" s="38"/>
      <c r="R164" s="92"/>
      <c r="S164" s="105"/>
      <c r="AA164" s="66"/>
    </row>
    <row r="165" spans="1:30" ht="18.75" customHeight="1" x14ac:dyDescent="0.2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96"/>
      <c r="S165" s="159"/>
      <c r="T165" s="113"/>
      <c r="U165" s="113"/>
      <c r="V165" s="113"/>
      <c r="W165" s="113"/>
      <c r="X165" s="113"/>
      <c r="Y165" s="113"/>
      <c r="Z165" s="113"/>
    </row>
    <row r="166" spans="1:30" s="64" customFormat="1" ht="11.2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101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2"/>
    </row>
  </sheetData>
  <sheetProtection sheet="1" objects="1" scenarios="1"/>
  <mergeCells count="35">
    <mergeCell ref="K7:P7"/>
    <mergeCell ref="N41:O41"/>
    <mergeCell ref="K81:P81"/>
    <mergeCell ref="E81:J81"/>
    <mergeCell ref="A73:Q73"/>
    <mergeCell ref="F41:G41"/>
    <mergeCell ref="H41:I41"/>
    <mergeCell ref="J41:K41"/>
    <mergeCell ref="L41:M41"/>
    <mergeCell ref="B157:E158"/>
    <mergeCell ref="B159:E160"/>
    <mergeCell ref="B161:E162"/>
    <mergeCell ref="B163:E164"/>
    <mergeCell ref="E7:J7"/>
    <mergeCell ref="A147:Q147"/>
    <mergeCell ref="A148:Q148"/>
    <mergeCell ref="B151:B152"/>
    <mergeCell ref="B153:E154"/>
    <mergeCell ref="B155:E156"/>
    <mergeCell ref="A111:Q111"/>
    <mergeCell ref="D115:E115"/>
    <mergeCell ref="F115:G115"/>
    <mergeCell ref="H115:I115"/>
    <mergeCell ref="D7:D8"/>
    <mergeCell ref="B34:I34"/>
    <mergeCell ref="A36:Q36"/>
    <mergeCell ref="A37:Q37"/>
    <mergeCell ref="J115:K115"/>
    <mergeCell ref="L115:M115"/>
    <mergeCell ref="N115:O115"/>
    <mergeCell ref="A74:Q74"/>
    <mergeCell ref="D81:D82"/>
    <mergeCell ref="B108:I108"/>
    <mergeCell ref="A110:Q110"/>
    <mergeCell ref="D41:E41"/>
  </mergeCells>
  <conditionalFormatting sqref="I83:J83 O9:P9 I9:J9 O11:P11 O13:P13 O15:P15 O17:P17 O19:P19 O21:P21 O23:P23 O28:P28 O30:P30 O32:P32 O25:P26">
    <cfRule type="expression" dxfId="53" priority="147" stopIfTrue="1">
      <formula>$B9=$R$80</formula>
    </cfRule>
    <cfRule type="expression" dxfId="52" priority="148" stopIfTrue="1">
      <formula>ISNA(I9)</formula>
    </cfRule>
  </conditionalFormatting>
  <conditionalFormatting sqref="B83:B104 I84:J104 D83:H104 B116:B137 I10:J30 D9:H30 O10:P10 B42:B63 B9:B30 O12:P12 O14:P14 O16:P16 O18:P18 O20:P20 O22:P22 O24:P24 O27:P27 O29:P29 O31:P31 O33:P33 K83:N107 K9:N33">
    <cfRule type="expression" dxfId="51" priority="149">
      <formula>$B9=$U$76</formula>
    </cfRule>
    <cfRule type="containsErrors" dxfId="50" priority="150">
      <formula>ISERROR(B9)</formula>
    </cfRule>
  </conditionalFormatting>
  <conditionalFormatting sqref="B105:B107 B138:B140 B64:B66 B31:B33">
    <cfRule type="expression" dxfId="49" priority="151" stopIfTrue="1">
      <formula>$B31=$U$76</formula>
    </cfRule>
  </conditionalFormatting>
  <conditionalFormatting sqref="K9:P9">
    <cfRule type="colorScale" priority="141">
      <colorScale>
        <cfvo type="min"/>
        <cfvo type="max"/>
        <color rgb="FFFCFCFF"/>
        <color rgb="FFF8696B"/>
      </colorScale>
    </cfRule>
  </conditionalFormatting>
  <conditionalFormatting sqref="K10:P10">
    <cfRule type="colorScale" priority="140">
      <colorScale>
        <cfvo type="min"/>
        <cfvo type="max"/>
        <color rgb="FFFCFCFF"/>
        <color rgb="FFF8696B"/>
      </colorScale>
    </cfRule>
  </conditionalFormatting>
  <conditionalFormatting sqref="K11:P11">
    <cfRule type="colorScale" priority="135">
      <colorScale>
        <cfvo type="min"/>
        <cfvo type="max"/>
        <color rgb="FFFCFCFF"/>
        <color rgb="FFF8696B"/>
      </colorScale>
    </cfRule>
  </conditionalFormatting>
  <conditionalFormatting sqref="K12:P12">
    <cfRule type="colorScale" priority="134">
      <colorScale>
        <cfvo type="min"/>
        <cfvo type="max"/>
        <color rgb="FFFCFCFF"/>
        <color rgb="FFF8696B"/>
      </colorScale>
    </cfRule>
  </conditionalFormatting>
  <conditionalFormatting sqref="K13:P13">
    <cfRule type="colorScale" priority="129">
      <colorScale>
        <cfvo type="min"/>
        <cfvo type="max"/>
        <color rgb="FFFCFCFF"/>
        <color rgb="FFF8696B"/>
      </colorScale>
    </cfRule>
  </conditionalFormatting>
  <conditionalFormatting sqref="K14:P14">
    <cfRule type="colorScale" priority="128">
      <colorScale>
        <cfvo type="min"/>
        <cfvo type="max"/>
        <color rgb="FFFCFCFF"/>
        <color rgb="FFF8696B"/>
      </colorScale>
    </cfRule>
  </conditionalFormatting>
  <conditionalFormatting sqref="K15:P15">
    <cfRule type="colorScale" priority="123">
      <colorScale>
        <cfvo type="min"/>
        <cfvo type="max"/>
        <color rgb="FFFCFCFF"/>
        <color rgb="FFF8696B"/>
      </colorScale>
    </cfRule>
  </conditionalFormatting>
  <conditionalFormatting sqref="K16:P16">
    <cfRule type="colorScale" priority="122">
      <colorScale>
        <cfvo type="min"/>
        <cfvo type="max"/>
        <color rgb="FFFCFCFF"/>
        <color rgb="FFF8696B"/>
      </colorScale>
    </cfRule>
  </conditionalFormatting>
  <conditionalFormatting sqref="K17:P17">
    <cfRule type="colorScale" priority="117">
      <colorScale>
        <cfvo type="min"/>
        <cfvo type="max"/>
        <color rgb="FFFCFCFF"/>
        <color rgb="FFF8696B"/>
      </colorScale>
    </cfRule>
  </conditionalFormatting>
  <conditionalFormatting sqref="K18:P18">
    <cfRule type="colorScale" priority="116">
      <colorScale>
        <cfvo type="min"/>
        <cfvo type="max"/>
        <color rgb="FFFCFCFF"/>
        <color rgb="FFF8696B"/>
      </colorScale>
    </cfRule>
  </conditionalFormatting>
  <conditionalFormatting sqref="K19:P19">
    <cfRule type="colorScale" priority="111">
      <colorScale>
        <cfvo type="min"/>
        <cfvo type="max"/>
        <color rgb="FFFCFCFF"/>
        <color rgb="FFF8696B"/>
      </colorScale>
    </cfRule>
  </conditionalFormatting>
  <conditionalFormatting sqref="K20:P20">
    <cfRule type="colorScale" priority="110">
      <colorScale>
        <cfvo type="min"/>
        <cfvo type="max"/>
        <color rgb="FFFCFCFF"/>
        <color rgb="FFF8696B"/>
      </colorScale>
    </cfRule>
  </conditionalFormatting>
  <conditionalFormatting sqref="K21:P21">
    <cfRule type="colorScale" priority="105">
      <colorScale>
        <cfvo type="min"/>
        <cfvo type="max"/>
        <color rgb="FFFCFCFF"/>
        <color rgb="FFF8696B"/>
      </colorScale>
    </cfRule>
  </conditionalFormatting>
  <conditionalFormatting sqref="K22:P2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K23:P23">
    <cfRule type="colorScale" priority="99">
      <colorScale>
        <cfvo type="min"/>
        <cfvo type="max"/>
        <color rgb="FFFCFCFF"/>
        <color rgb="FFF8696B"/>
      </colorScale>
    </cfRule>
  </conditionalFormatting>
  <conditionalFormatting sqref="K24:P24">
    <cfRule type="colorScale" priority="98">
      <colorScale>
        <cfvo type="min"/>
        <cfvo type="max"/>
        <color rgb="FFFCFCFF"/>
        <color rgb="FFF8696B"/>
      </colorScale>
    </cfRule>
  </conditionalFormatting>
  <conditionalFormatting sqref="K25:P26">
    <cfRule type="colorScale" priority="93">
      <colorScale>
        <cfvo type="min"/>
        <cfvo type="max"/>
        <color rgb="FFFCFCFF"/>
        <color rgb="FFF8696B"/>
      </colorScale>
    </cfRule>
  </conditionalFormatting>
  <conditionalFormatting sqref="K27:P27">
    <cfRule type="colorScale" priority="92">
      <colorScale>
        <cfvo type="min"/>
        <cfvo type="max"/>
        <color rgb="FFFCFCFF"/>
        <color rgb="FFF8696B"/>
      </colorScale>
    </cfRule>
  </conditionalFormatting>
  <conditionalFormatting sqref="K28:P28">
    <cfRule type="colorScale" priority="87">
      <colorScale>
        <cfvo type="min"/>
        <cfvo type="max"/>
        <color rgb="FFFCFCFF"/>
        <color rgb="FFF8696B"/>
      </colorScale>
    </cfRule>
  </conditionalFormatting>
  <conditionalFormatting sqref="K29:P29">
    <cfRule type="colorScale" priority="86">
      <colorScale>
        <cfvo type="min"/>
        <cfvo type="max"/>
        <color rgb="FFFCFCFF"/>
        <color rgb="FFF8696B"/>
      </colorScale>
    </cfRule>
  </conditionalFormatting>
  <conditionalFormatting sqref="K30:P30">
    <cfRule type="colorScale" priority="81">
      <colorScale>
        <cfvo type="min"/>
        <cfvo type="max"/>
        <color rgb="FFFCFCFF"/>
        <color rgb="FFF8696B"/>
      </colorScale>
    </cfRule>
  </conditionalFormatting>
  <conditionalFormatting sqref="K31:P31">
    <cfRule type="colorScale" priority="80">
      <colorScale>
        <cfvo type="min"/>
        <cfvo type="max"/>
        <color rgb="FFFCFCFF"/>
        <color rgb="FFF8696B"/>
      </colorScale>
    </cfRule>
  </conditionalFormatting>
  <conditionalFormatting sqref="K32:P32">
    <cfRule type="colorScale" priority="75">
      <colorScale>
        <cfvo type="min"/>
        <cfvo type="max"/>
        <color rgb="FFFCFCFF"/>
        <color rgb="FFF8696B"/>
      </colorScale>
    </cfRule>
  </conditionalFormatting>
  <conditionalFormatting sqref="K33:P33">
    <cfRule type="colorScale" priority="74">
      <colorScale>
        <cfvo type="min"/>
        <cfvo type="max"/>
        <color rgb="FFFCFCFF"/>
        <color rgb="FFF8696B"/>
      </colorScale>
    </cfRule>
  </conditionalFormatting>
  <conditionalFormatting sqref="O83:P83">
    <cfRule type="expression" dxfId="48" priority="70" stopIfTrue="1">
      <formula>$B83=$R$80</formula>
    </cfRule>
    <cfRule type="expression" dxfId="47" priority="71" stopIfTrue="1">
      <formula>ISNA(O83)</formula>
    </cfRule>
  </conditionalFormatting>
  <conditionalFormatting sqref="O84:P84">
    <cfRule type="expression" dxfId="46" priority="72">
      <formula>$B84=$U$76</formula>
    </cfRule>
    <cfRule type="containsErrors" dxfId="45" priority="73">
      <formula>ISERROR(O84)</formula>
    </cfRule>
  </conditionalFormatting>
  <conditionalFormatting sqref="K83:P83">
    <cfRule type="colorScale" priority="69">
      <colorScale>
        <cfvo type="min"/>
        <cfvo type="max"/>
        <color rgb="FFFCFCFF"/>
        <color rgb="FFF8696B"/>
      </colorScale>
    </cfRule>
  </conditionalFormatting>
  <conditionalFormatting sqref="K84:P84">
    <cfRule type="colorScale" priority="68">
      <colorScale>
        <cfvo type="min"/>
        <cfvo type="max"/>
        <color rgb="FFFCFCFF"/>
        <color rgb="FFF8696B"/>
      </colorScale>
    </cfRule>
  </conditionalFormatting>
  <conditionalFormatting sqref="O85:P85">
    <cfRule type="expression" dxfId="44" priority="64" stopIfTrue="1">
      <formula>$B85=$R$80</formula>
    </cfRule>
    <cfRule type="expression" dxfId="43" priority="65" stopIfTrue="1">
      <formula>ISNA(O85)</formula>
    </cfRule>
  </conditionalFormatting>
  <conditionalFormatting sqref="O86:P86">
    <cfRule type="expression" dxfId="42" priority="66">
      <formula>$B86=$U$76</formula>
    </cfRule>
    <cfRule type="containsErrors" dxfId="41" priority="67">
      <formula>ISERROR(O86)</formula>
    </cfRule>
  </conditionalFormatting>
  <conditionalFormatting sqref="K85:P85">
    <cfRule type="colorScale" priority="63">
      <colorScale>
        <cfvo type="min"/>
        <cfvo type="max"/>
        <color rgb="FFFCFCFF"/>
        <color rgb="FFF8696B"/>
      </colorScale>
    </cfRule>
  </conditionalFormatting>
  <conditionalFormatting sqref="K86:P86">
    <cfRule type="colorScale" priority="62">
      <colorScale>
        <cfvo type="min"/>
        <cfvo type="max"/>
        <color rgb="FFFCFCFF"/>
        <color rgb="FFF8696B"/>
      </colorScale>
    </cfRule>
  </conditionalFormatting>
  <conditionalFormatting sqref="O87:P87">
    <cfRule type="expression" dxfId="40" priority="58" stopIfTrue="1">
      <formula>$B87=$R$80</formula>
    </cfRule>
    <cfRule type="expression" dxfId="39" priority="59" stopIfTrue="1">
      <formula>ISNA(O87)</formula>
    </cfRule>
  </conditionalFormatting>
  <conditionalFormatting sqref="O88:P88">
    <cfRule type="expression" dxfId="38" priority="60">
      <formula>$B88=$U$76</formula>
    </cfRule>
    <cfRule type="containsErrors" dxfId="37" priority="61">
      <formula>ISERROR(O88)</formula>
    </cfRule>
  </conditionalFormatting>
  <conditionalFormatting sqref="K87:P87">
    <cfRule type="colorScale" priority="57">
      <colorScale>
        <cfvo type="min"/>
        <cfvo type="max"/>
        <color rgb="FFFCFCFF"/>
        <color rgb="FFF8696B"/>
      </colorScale>
    </cfRule>
  </conditionalFormatting>
  <conditionalFormatting sqref="K88:P88">
    <cfRule type="colorScale" priority="56">
      <colorScale>
        <cfvo type="min"/>
        <cfvo type="max"/>
        <color rgb="FFFCFCFF"/>
        <color rgb="FFF8696B"/>
      </colorScale>
    </cfRule>
  </conditionalFormatting>
  <conditionalFormatting sqref="O89:P89">
    <cfRule type="expression" dxfId="36" priority="52" stopIfTrue="1">
      <formula>$B89=$R$80</formula>
    </cfRule>
    <cfRule type="expression" dxfId="35" priority="53" stopIfTrue="1">
      <formula>ISNA(O89)</formula>
    </cfRule>
  </conditionalFormatting>
  <conditionalFormatting sqref="O90:P90">
    <cfRule type="expression" dxfId="34" priority="54">
      <formula>$B90=$U$76</formula>
    </cfRule>
    <cfRule type="containsErrors" dxfId="33" priority="55">
      <formula>ISERROR(O90)</formula>
    </cfRule>
  </conditionalFormatting>
  <conditionalFormatting sqref="K89:P89">
    <cfRule type="colorScale" priority="51">
      <colorScale>
        <cfvo type="min"/>
        <cfvo type="max"/>
        <color rgb="FFFCFCFF"/>
        <color rgb="FFF8696B"/>
      </colorScale>
    </cfRule>
  </conditionalFormatting>
  <conditionalFormatting sqref="K90:P90">
    <cfRule type="colorScale" priority="50">
      <colorScale>
        <cfvo type="min"/>
        <cfvo type="max"/>
        <color rgb="FFFCFCFF"/>
        <color rgb="FFF8696B"/>
      </colorScale>
    </cfRule>
  </conditionalFormatting>
  <conditionalFormatting sqref="O91:P91">
    <cfRule type="expression" dxfId="32" priority="46" stopIfTrue="1">
      <formula>$B91=$R$80</formula>
    </cfRule>
    <cfRule type="expression" dxfId="31" priority="47" stopIfTrue="1">
      <formula>ISNA(O91)</formula>
    </cfRule>
  </conditionalFormatting>
  <conditionalFormatting sqref="O92:P92">
    <cfRule type="expression" dxfId="30" priority="48">
      <formula>$B92=$U$76</formula>
    </cfRule>
    <cfRule type="containsErrors" dxfId="29" priority="49">
      <formula>ISERROR(O92)</formula>
    </cfRule>
  </conditionalFormatting>
  <conditionalFormatting sqref="K91:P91">
    <cfRule type="colorScale" priority="45">
      <colorScale>
        <cfvo type="min"/>
        <cfvo type="max"/>
        <color rgb="FFFCFCFF"/>
        <color rgb="FFF8696B"/>
      </colorScale>
    </cfRule>
  </conditionalFormatting>
  <conditionalFormatting sqref="K92:P92">
    <cfRule type="colorScale" priority="44">
      <colorScale>
        <cfvo type="min"/>
        <cfvo type="max"/>
        <color rgb="FFFCFCFF"/>
        <color rgb="FFF8696B"/>
      </colorScale>
    </cfRule>
  </conditionalFormatting>
  <conditionalFormatting sqref="O93:P93">
    <cfRule type="expression" dxfId="28" priority="40" stopIfTrue="1">
      <formula>$B93=$R$80</formula>
    </cfRule>
    <cfRule type="expression" dxfId="27" priority="41" stopIfTrue="1">
      <formula>ISNA(O93)</formula>
    </cfRule>
  </conditionalFormatting>
  <conditionalFormatting sqref="O94:P94">
    <cfRule type="expression" dxfId="26" priority="42">
      <formula>$B94=$U$76</formula>
    </cfRule>
    <cfRule type="containsErrors" dxfId="25" priority="43">
      <formula>ISERROR(O94)</formula>
    </cfRule>
  </conditionalFormatting>
  <conditionalFormatting sqref="K93:P93">
    <cfRule type="colorScale" priority="39">
      <colorScale>
        <cfvo type="min"/>
        <cfvo type="max"/>
        <color rgb="FFFCFCFF"/>
        <color rgb="FFF8696B"/>
      </colorScale>
    </cfRule>
  </conditionalFormatting>
  <conditionalFormatting sqref="K94:P94">
    <cfRule type="colorScale" priority="38">
      <colorScale>
        <cfvo type="min"/>
        <cfvo type="max"/>
        <color rgb="FFFCFCFF"/>
        <color rgb="FFF8696B"/>
      </colorScale>
    </cfRule>
  </conditionalFormatting>
  <conditionalFormatting sqref="O95:P95">
    <cfRule type="expression" dxfId="24" priority="34" stopIfTrue="1">
      <formula>$B95=$R$80</formula>
    </cfRule>
    <cfRule type="expression" dxfId="23" priority="35" stopIfTrue="1">
      <formula>ISNA(O95)</formula>
    </cfRule>
  </conditionalFormatting>
  <conditionalFormatting sqref="O96:P96">
    <cfRule type="expression" dxfId="22" priority="36">
      <formula>$B96=$U$76</formula>
    </cfRule>
    <cfRule type="containsErrors" dxfId="21" priority="37">
      <formula>ISERROR(O96)</formula>
    </cfRule>
  </conditionalFormatting>
  <conditionalFormatting sqref="K95:P95">
    <cfRule type="colorScale" priority="33">
      <colorScale>
        <cfvo type="min"/>
        <cfvo type="max"/>
        <color rgb="FFFCFCFF"/>
        <color rgb="FFF8696B"/>
      </colorScale>
    </cfRule>
  </conditionalFormatting>
  <conditionalFormatting sqref="K96:P96">
    <cfRule type="colorScale" priority="32">
      <colorScale>
        <cfvo type="min"/>
        <cfvo type="max"/>
        <color rgb="FFFCFCFF"/>
        <color rgb="FFF8696B"/>
      </colorScale>
    </cfRule>
  </conditionalFormatting>
  <conditionalFormatting sqref="O97:P97">
    <cfRule type="expression" dxfId="20" priority="28" stopIfTrue="1">
      <formula>$B97=$R$80</formula>
    </cfRule>
    <cfRule type="expression" dxfId="19" priority="29" stopIfTrue="1">
      <formula>ISNA(O97)</formula>
    </cfRule>
  </conditionalFormatting>
  <conditionalFormatting sqref="O98:P98">
    <cfRule type="expression" dxfId="18" priority="30">
      <formula>$B98=$U$76</formula>
    </cfRule>
    <cfRule type="containsErrors" dxfId="17" priority="31">
      <formula>ISERROR(O98)</formula>
    </cfRule>
  </conditionalFormatting>
  <conditionalFormatting sqref="K97:P97">
    <cfRule type="colorScale" priority="27">
      <colorScale>
        <cfvo type="min"/>
        <cfvo type="max"/>
        <color rgb="FFFCFCFF"/>
        <color rgb="FFF8696B"/>
      </colorScale>
    </cfRule>
  </conditionalFormatting>
  <conditionalFormatting sqref="K98:P98">
    <cfRule type="colorScale" priority="26">
      <colorScale>
        <cfvo type="min"/>
        <cfvo type="max"/>
        <color rgb="FFFCFCFF"/>
        <color rgb="FFF8696B"/>
      </colorScale>
    </cfRule>
  </conditionalFormatting>
  <conditionalFormatting sqref="O99:P100">
    <cfRule type="expression" dxfId="16" priority="22" stopIfTrue="1">
      <formula>$B99=$R$80</formula>
    </cfRule>
    <cfRule type="expression" dxfId="15" priority="23" stopIfTrue="1">
      <formula>ISNA(O99)</formula>
    </cfRule>
  </conditionalFormatting>
  <conditionalFormatting sqref="O101:P101">
    <cfRule type="expression" dxfId="14" priority="24">
      <formula>$B101=$U$76</formula>
    </cfRule>
    <cfRule type="containsErrors" dxfId="13" priority="25">
      <formula>ISERROR(O101)</formula>
    </cfRule>
  </conditionalFormatting>
  <conditionalFormatting sqref="K99:P100">
    <cfRule type="colorScale" priority="21">
      <colorScale>
        <cfvo type="min"/>
        <cfvo type="max"/>
        <color rgb="FFFCFCFF"/>
        <color rgb="FFF8696B"/>
      </colorScale>
    </cfRule>
  </conditionalFormatting>
  <conditionalFormatting sqref="K101:P101">
    <cfRule type="colorScale" priority="20">
      <colorScale>
        <cfvo type="min"/>
        <cfvo type="max"/>
        <color rgb="FFFCFCFF"/>
        <color rgb="FFF8696B"/>
      </colorScale>
    </cfRule>
  </conditionalFormatting>
  <conditionalFormatting sqref="O102:P102">
    <cfRule type="expression" dxfId="12" priority="16" stopIfTrue="1">
      <formula>$B102=$R$80</formula>
    </cfRule>
    <cfRule type="expression" dxfId="11" priority="17" stopIfTrue="1">
      <formula>ISNA(O102)</formula>
    </cfRule>
  </conditionalFormatting>
  <conditionalFormatting sqref="O103:P103">
    <cfRule type="expression" dxfId="10" priority="18">
      <formula>$B103=$U$76</formula>
    </cfRule>
    <cfRule type="containsErrors" dxfId="9" priority="19">
      <formula>ISERROR(O103)</formula>
    </cfRule>
  </conditionalFormatting>
  <conditionalFormatting sqref="K102:P102">
    <cfRule type="colorScale" priority="15">
      <colorScale>
        <cfvo type="min"/>
        <cfvo type="max"/>
        <color rgb="FFFCFCFF"/>
        <color rgb="FFF8696B"/>
      </colorScale>
    </cfRule>
  </conditionalFormatting>
  <conditionalFormatting sqref="K103:P103">
    <cfRule type="colorScale" priority="14">
      <colorScale>
        <cfvo type="min"/>
        <cfvo type="max"/>
        <color rgb="FFFCFCFF"/>
        <color rgb="FFF8696B"/>
      </colorScale>
    </cfRule>
  </conditionalFormatting>
  <conditionalFormatting sqref="O104:P104">
    <cfRule type="expression" dxfId="8" priority="10" stopIfTrue="1">
      <formula>$B104=$R$80</formula>
    </cfRule>
    <cfRule type="expression" dxfId="7" priority="11" stopIfTrue="1">
      <formula>ISNA(O104)</formula>
    </cfRule>
  </conditionalFormatting>
  <conditionalFormatting sqref="O105:P105">
    <cfRule type="expression" dxfId="6" priority="12">
      <formula>$B105=$U$76</formula>
    </cfRule>
    <cfRule type="containsErrors" dxfId="5" priority="13">
      <formula>ISERROR(O105)</formula>
    </cfRule>
  </conditionalFormatting>
  <conditionalFormatting sqref="K104:P104">
    <cfRule type="colorScale" priority="9">
      <colorScale>
        <cfvo type="min"/>
        <cfvo type="max"/>
        <color rgb="FFFCFCFF"/>
        <color rgb="FFF8696B"/>
      </colorScale>
    </cfRule>
  </conditionalFormatting>
  <conditionalFormatting sqref="K105:P105">
    <cfRule type="colorScale" priority="8">
      <colorScale>
        <cfvo type="min"/>
        <cfvo type="max"/>
        <color rgb="FFFCFCFF"/>
        <color rgb="FFF8696B"/>
      </colorScale>
    </cfRule>
  </conditionalFormatting>
  <conditionalFormatting sqref="O106:P106">
    <cfRule type="expression" dxfId="4" priority="4" stopIfTrue="1">
      <formula>$B106=$R$80</formula>
    </cfRule>
    <cfRule type="expression" dxfId="3" priority="5" stopIfTrue="1">
      <formula>ISNA(O106)</formula>
    </cfRule>
  </conditionalFormatting>
  <conditionalFormatting sqref="O107:P107">
    <cfRule type="expression" dxfId="2" priority="6">
      <formula>$B107=$U$76</formula>
    </cfRule>
    <cfRule type="containsErrors" dxfId="1" priority="7">
      <formula>ISERROR(O107)</formula>
    </cfRule>
  </conditionalFormatting>
  <conditionalFormatting sqref="K106:P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K107:P107">
    <cfRule type="colorScale" priority="2">
      <colorScale>
        <cfvo type="min"/>
        <cfvo type="max"/>
        <color rgb="FFFCFCFF"/>
        <color rgb="FFF8696B"/>
      </colorScale>
    </cfRule>
  </conditionalFormatting>
  <conditionalFormatting sqref="K83:P107 K9:P33">
    <cfRule type="expression" dxfId="0" priority="1">
      <formula>$B9=$U$2</formula>
    </cfRule>
  </conditionalFormatting>
  <hyperlinks>
    <hyperlink ref="B153:E154" location="Vacancies!A1" display="Social Worker Vacancies"/>
    <hyperlink ref="B155:E156" location="Turnover!A1" display="Social Worker Turnover"/>
    <hyperlink ref="B157:E158" location="Agency!A1" display="Agency Social Workers"/>
    <hyperlink ref="B159:E160" location="Absence!A1" display="Absence"/>
    <hyperlink ref="B161:E162" location="Age!A1" display="Age"/>
    <hyperlink ref="B163:E164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Frontpage</vt:lpstr>
      <vt:lpstr>Home</vt:lpstr>
      <vt:lpstr>Vacancies</vt:lpstr>
      <vt:lpstr>Turnover</vt:lpstr>
      <vt:lpstr>Agency</vt:lpstr>
      <vt:lpstr>Age</vt:lpstr>
      <vt:lpstr>TimeInService</vt:lpstr>
      <vt:lpstr>BMLIST</vt:lpstr>
      <vt:lpstr>Age!Print_Area</vt:lpstr>
      <vt:lpstr>Agency!Print_Area</vt:lpstr>
      <vt:lpstr>Frontpage!Print_Area</vt:lpstr>
      <vt:lpstr>Home!Print_Area</vt:lpstr>
      <vt:lpstr>TimeInService!Print_Area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2017-06-16T08:06:33Z</cp:lastPrinted>
  <dcterms:created xsi:type="dcterms:W3CDTF">2011-07-27T15:24:05Z</dcterms:created>
  <dcterms:modified xsi:type="dcterms:W3CDTF">2017-06-16T08:26:54Z</dcterms:modified>
</cp:coreProperties>
</file>