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P:\Children's Social Care\2. LA Benchmarking\2. Children's Social Care\3. CSC Workforce Benchmarking\2022\"/>
    </mc:Choice>
  </mc:AlternateContent>
  <xr:revisionPtr revIDLastSave="0" documentId="13_ncr:1_{5B36E8CA-6539-4364-A2DD-02824D76E99D}" xr6:coauthVersionLast="47" xr6:coauthVersionMax="47" xr10:uidLastSave="{00000000-0000-0000-0000-000000000000}"/>
  <bookViews>
    <workbookView showHorizontalScroll="0" showVerticalScroll="0" xWindow="-7230" yWindow="3810" windowWidth="21600" windowHeight="11385" tabRatio="850" firstSheet="1" activeTab="2" xr2:uid="{00000000-000D-0000-FFFF-FFFF00000000}"/>
    <workbookView xWindow="1170" yWindow="4065" windowWidth="21600" windowHeight="8490" firstSheet="4" activeTab="7" xr2:uid="{262EA667-5938-490C-9C93-B7CE4858A169}"/>
  </bookViews>
  <sheets>
    <sheet name="BM_List" sheetId="79" state="hidden" r:id="rId1"/>
    <sheet name="Frontpage" sheetId="29" r:id="rId2"/>
    <sheet name="Home" sheetId="43" r:id="rId3"/>
    <sheet name="Vacancies" sheetId="49" r:id="rId4"/>
    <sheet name="Turnover" sheetId="62" r:id="rId5"/>
    <sheet name="Agency" sheetId="63" r:id="rId6"/>
    <sheet name="Absence" sheetId="73" r:id="rId7"/>
    <sheet name="Caseload" sheetId="80" r:id="rId8"/>
    <sheet name="Age" sheetId="81" r:id="rId9"/>
    <sheet name="TimeInService_Current" sheetId="82" r:id="rId10"/>
    <sheet name="TimeInService_Leavers" sheetId="83" r:id="rId11"/>
  </sheets>
  <externalReferences>
    <externalReference r:id="rId12"/>
    <externalReference r:id="rId13"/>
  </externalReferences>
  <definedNames>
    <definedName name="BM_List">BM_List!$A$1:$A$25</definedName>
    <definedName name="BMLIST" localSheetId="8">[1]Home!$J$13:$J$33</definedName>
    <definedName name="BMLIST" localSheetId="9">[1]Home!$J$13:$J$33</definedName>
    <definedName name="BMLIST" localSheetId="10">[1]Home!$J$13:$J$33</definedName>
    <definedName name="BMLIST">[2]Home!$J$14:$J$36</definedName>
    <definedName name="LAlist" localSheetId="8">#REF!</definedName>
    <definedName name="LAlist" localSheetId="9">#REF!</definedName>
    <definedName name="LAlist" localSheetId="10">#REF!</definedName>
    <definedName name="LAlist">#REF!</definedName>
    <definedName name="LY_absence_rate_fte">#REF!</definedName>
    <definedName name="LY_agency_cover_fte">#REF!</definedName>
    <definedName name="LY_agency_cover_headcount">#REF!</definedName>
    <definedName name="LY_agency_cover_rate_fte">#REF!</definedName>
    <definedName name="LY_agency_cover_rate_headcount">#REF!</definedName>
    <definedName name="LY_agency_fte">#REF!</definedName>
    <definedName name="LY_agency_headcount">#REF!</definedName>
    <definedName name="LY_agency_worker_rate_fte">#REF!</definedName>
    <definedName name="LY_agency_worker_rate_headcount">#REF!</definedName>
    <definedName name="LY_case_holders_fte">#REF!</definedName>
    <definedName name="LY_caseload_fte">#REF!</definedName>
    <definedName name="LY_cases">#REF!</definedName>
    <definedName name="LY_country_code">#REF!</definedName>
    <definedName name="LY_country_name">#REF!</definedName>
    <definedName name="LY_geographic_level">#REF!</definedName>
    <definedName name="LY_la_name">#REF!</definedName>
    <definedName name="LY_leaver_fte">#REF!</definedName>
    <definedName name="LY_leaver_headcount">#REF!</definedName>
    <definedName name="LY_new_la_code">#REF!</definedName>
    <definedName name="LY_number_of_starters_fte">#REF!</definedName>
    <definedName name="LY_number_of_starters_headcount">#REF!</definedName>
    <definedName name="LY_old_la_code">#REF!</definedName>
    <definedName name="LY_region_code">#REF!</definedName>
    <definedName name="LY_region_name">#REF!</definedName>
    <definedName name="LY_social_worker_fte">#REF!</definedName>
    <definedName name="LY_social_worker_headcount">#REF!</definedName>
    <definedName name="LY_time_identifier">#REF!</definedName>
    <definedName name="LY_time_period">#REF!</definedName>
    <definedName name="LY_turnover_fte">#REF!</definedName>
    <definedName name="LY_turnover_headcount">#REF!</definedName>
    <definedName name="LY_vacancy_agency_cover_rate_fte">#REF!</definedName>
    <definedName name="LY_vacancy_fte">#REF!</definedName>
    <definedName name="LY_vacancy_rate_fte">#REF!</definedName>
    <definedName name="LY_working_days_lost_fte">#REF!</definedName>
    <definedName name="_xlnm.Print_Area" localSheetId="6">Absence!$A$1:$Q$66</definedName>
    <definedName name="_xlnm.Print_Area" localSheetId="8">Age!$A$1:$O$142</definedName>
    <definedName name="_xlnm.Print_Area" localSheetId="5">Agency!$A$1:$R$134</definedName>
    <definedName name="_xlnm.Print_Area" localSheetId="7">Caseload!$A$1:$Q$66</definedName>
    <definedName name="_xlnm.Print_Area" localSheetId="1">Frontpage!$A$1:$K$40</definedName>
    <definedName name="_xlnm.Print_Area" localSheetId="2">Home!$A$1:$H$58</definedName>
    <definedName name="_xlnm.Print_Area" localSheetId="9">TimeInService_Current!$A$1:$Q$144</definedName>
    <definedName name="_xlnm.Print_Area" localSheetId="10">TimeInService_Leavers!$A$1:$Q$144</definedName>
    <definedName name="_xlnm.Print_Area" localSheetId="4">Turnover!$A$1:$R$133</definedName>
    <definedName name="_xlnm.Print_Area" localSheetId="3">Vacancies!$A$1:$Q$66</definedName>
    <definedName name="TY_absence_rate_fte">#REF!</definedName>
    <definedName name="TY_agency_cover_fte">#REF!</definedName>
    <definedName name="TY_agency_cover_headcount">#REF!</definedName>
    <definedName name="TY_agency_cover_rate_fte">#REF!</definedName>
    <definedName name="TY_agency_cover_rate_headcount">#REF!</definedName>
    <definedName name="TY_agency_fte">#REF!</definedName>
    <definedName name="TY_agency_headcount">#REF!</definedName>
    <definedName name="TY_agency_worker_rate_fte">#REF!</definedName>
    <definedName name="TY_agency_worker_rate_headcount">#REF!</definedName>
    <definedName name="TY_case_holders_fte">#REF!</definedName>
    <definedName name="TY_caseload_fte">#REF!</definedName>
    <definedName name="TY_cases">#REF!</definedName>
    <definedName name="TY_country_code">#REF!</definedName>
    <definedName name="TY_country_name">#REF!</definedName>
    <definedName name="TY_geographic_level">#REF!</definedName>
    <definedName name="TY_la_name">#REF!</definedName>
    <definedName name="TY_leaver_fte">#REF!</definedName>
    <definedName name="TY_leaver_headcount">#REF!</definedName>
    <definedName name="TY_new_la_code">#REF!</definedName>
    <definedName name="TY_number_of_starters_FTE">#REF!</definedName>
    <definedName name="TY_number_of_starters_headcount">#REF!</definedName>
    <definedName name="TY_old_la_code">#REF!</definedName>
    <definedName name="TY_region_code">#REF!</definedName>
    <definedName name="TY_region_name">#REF!</definedName>
    <definedName name="TY_social_worker_fte">#REF!</definedName>
    <definedName name="TY_social_worker_headcount">#REF!</definedName>
    <definedName name="TY_time_identifier">#REF!</definedName>
    <definedName name="TY_time_period">#REF!</definedName>
    <definedName name="TY_turnover_fte">#REF!</definedName>
    <definedName name="TY_turnover_headcount">#REF!</definedName>
    <definedName name="TY_vacancy_agency_cover_rate_fte">#REF!</definedName>
    <definedName name="TY_vacancy_fte">#REF!</definedName>
    <definedName name="TY_vacancy_rate_fte">#REF!</definedName>
    <definedName name="TY_working_days_lost_fte">#REF!</definedName>
    <definedName name="YBL_absence_rate_fte">#REF!</definedName>
    <definedName name="YBL_agency_cover_fte">#REF!</definedName>
    <definedName name="YBL_agency_cover_headcount">#REF!</definedName>
    <definedName name="YBL_agency_cover_rate_fte">#REF!</definedName>
    <definedName name="YBL_agency_cover_rate_headcount">#REF!</definedName>
    <definedName name="YBL_agency_fte">#REF!</definedName>
    <definedName name="YBL_agency_headcount">#REF!</definedName>
    <definedName name="YBL_agency_worker_rate_fte">#REF!</definedName>
    <definedName name="YBL_agency_worker_rate_headcount">#REF!</definedName>
    <definedName name="YBL_case_holders_fte">#REF!</definedName>
    <definedName name="YBL_caseload_fte">#REF!</definedName>
    <definedName name="YBL_cases">#REF!</definedName>
    <definedName name="YBL_country_code">#REF!</definedName>
    <definedName name="YBL_country_name">#REF!</definedName>
    <definedName name="YBL_geographic_level">#REF!</definedName>
    <definedName name="YBL_la_name">#REF!</definedName>
    <definedName name="YBL_leaver_fte">#REF!</definedName>
    <definedName name="YBL_leaver_headcount">#REF!</definedName>
    <definedName name="YBL_new_la_code">#REF!</definedName>
    <definedName name="YBL_number_of_starters_fte">#REF!</definedName>
    <definedName name="YBL_number_of_starters_headcount">#REF!</definedName>
    <definedName name="YBL_old_la_code">#REF!</definedName>
    <definedName name="YBL_region_code">#REF!</definedName>
    <definedName name="YBL_region_name">#REF!</definedName>
    <definedName name="YBL_social_worker_fte">#REF!</definedName>
    <definedName name="YBL_social_worker_headcount">#REF!</definedName>
    <definedName name="YBL_time_identifier">#REF!</definedName>
    <definedName name="YBL_time_period">#REF!</definedName>
    <definedName name="YBL_turnover_fte">#REF!</definedName>
    <definedName name="YBL_turnover_headcount">#REF!</definedName>
    <definedName name="YBL_vacancy_agency_cover_rate_fte">#REF!</definedName>
    <definedName name="YBL_vacancy_fte">#REF!</definedName>
    <definedName name="YBL_vacancy_rate_fte">#REF!</definedName>
    <definedName name="YBL_working_days_lost_f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1" i="81" l="1"/>
  <c r="K91" i="81"/>
  <c r="L91" i="81"/>
  <c r="M91" i="81"/>
  <c r="N91" i="81"/>
  <c r="J20" i="81"/>
  <c r="K20" i="81"/>
  <c r="L20" i="81"/>
  <c r="M20" i="81"/>
  <c r="N20" i="81"/>
  <c r="T104" i="83"/>
  <c r="D104" i="83"/>
  <c r="P104" i="83" s="1"/>
  <c r="T103" i="83"/>
  <c r="D103" i="83"/>
  <c r="P103" i="83" s="1"/>
  <c r="T102" i="83"/>
  <c r="D102" i="83"/>
  <c r="P102" i="83" s="1"/>
  <c r="T101" i="83"/>
  <c r="D101" i="83"/>
  <c r="P101" i="83" s="1"/>
  <c r="T100" i="83"/>
  <c r="D100" i="83"/>
  <c r="P100" i="83" s="1"/>
  <c r="T99" i="83"/>
  <c r="D99" i="83"/>
  <c r="P99" i="83" s="1"/>
  <c r="T98" i="83"/>
  <c r="D98" i="83"/>
  <c r="P98" i="83" s="1"/>
  <c r="T97" i="83"/>
  <c r="D97" i="83"/>
  <c r="P97" i="83" s="1"/>
  <c r="T96" i="83"/>
  <c r="D96" i="83"/>
  <c r="P96" i="83" s="1"/>
  <c r="T95" i="83"/>
  <c r="D95" i="83"/>
  <c r="P95" i="83" s="1"/>
  <c r="T94" i="83"/>
  <c r="D94" i="83"/>
  <c r="P94" i="83" s="1"/>
  <c r="T93" i="83"/>
  <c r="D93" i="83"/>
  <c r="P93" i="83" s="1"/>
  <c r="T92" i="83"/>
  <c r="D92" i="83"/>
  <c r="P92" i="83" s="1"/>
  <c r="T91" i="83"/>
  <c r="D91" i="83"/>
  <c r="P91" i="83" s="1"/>
  <c r="T90" i="83"/>
  <c r="D90" i="83"/>
  <c r="P90" i="83" s="1"/>
  <c r="T89" i="83"/>
  <c r="D89" i="83"/>
  <c r="P89" i="83" s="1"/>
  <c r="T88" i="83"/>
  <c r="D88" i="83"/>
  <c r="P88" i="83" s="1"/>
  <c r="T87" i="83"/>
  <c r="D87" i="83"/>
  <c r="P87" i="83" s="1"/>
  <c r="T86" i="83"/>
  <c r="D86" i="83"/>
  <c r="P86" i="83" s="1"/>
  <c r="T85" i="83"/>
  <c r="D85" i="83"/>
  <c r="P85" i="83" s="1"/>
  <c r="T84" i="83"/>
  <c r="D84" i="83"/>
  <c r="P84" i="83" s="1"/>
  <c r="T83" i="83"/>
  <c r="D83" i="83"/>
  <c r="P83" i="83" s="1"/>
  <c r="T82" i="83"/>
  <c r="D82" i="83"/>
  <c r="K82" i="83" s="1"/>
  <c r="T81" i="83"/>
  <c r="D81" i="83"/>
  <c r="P81" i="83" s="1"/>
  <c r="T32" i="83"/>
  <c r="P32" i="83"/>
  <c r="O32" i="83"/>
  <c r="N32" i="83"/>
  <c r="M32" i="83"/>
  <c r="L32" i="83"/>
  <c r="K32" i="83"/>
  <c r="T31" i="83"/>
  <c r="P31" i="83"/>
  <c r="O31" i="83"/>
  <c r="N31" i="83"/>
  <c r="M31" i="83"/>
  <c r="L31" i="83"/>
  <c r="K31" i="83"/>
  <c r="T30" i="83"/>
  <c r="P30" i="83"/>
  <c r="O30" i="83"/>
  <c r="N30" i="83"/>
  <c r="M30" i="83"/>
  <c r="L30" i="83"/>
  <c r="K30" i="83"/>
  <c r="T29" i="83"/>
  <c r="P29" i="83"/>
  <c r="O29" i="83"/>
  <c r="N29" i="83"/>
  <c r="M29" i="83"/>
  <c r="L29" i="83"/>
  <c r="K29" i="83"/>
  <c r="T28" i="83"/>
  <c r="P28" i="83"/>
  <c r="O28" i="83"/>
  <c r="N28" i="83"/>
  <c r="M28" i="83"/>
  <c r="L28" i="83"/>
  <c r="K28" i="83"/>
  <c r="T27" i="83"/>
  <c r="P27" i="83"/>
  <c r="O27" i="83"/>
  <c r="N27" i="83"/>
  <c r="M27" i="83"/>
  <c r="L27" i="83"/>
  <c r="K27" i="83"/>
  <c r="T26" i="83"/>
  <c r="P26" i="83"/>
  <c r="O26" i="83"/>
  <c r="N26" i="83"/>
  <c r="M26" i="83"/>
  <c r="L26" i="83"/>
  <c r="K26" i="83"/>
  <c r="T25" i="83"/>
  <c r="P25" i="83"/>
  <c r="O25" i="83"/>
  <c r="N25" i="83"/>
  <c r="M25" i="83"/>
  <c r="L25" i="83"/>
  <c r="K25" i="83"/>
  <c r="T24" i="83"/>
  <c r="P24" i="83"/>
  <c r="O24" i="83"/>
  <c r="N24" i="83"/>
  <c r="M24" i="83"/>
  <c r="L24" i="83"/>
  <c r="K24" i="83"/>
  <c r="T23" i="83"/>
  <c r="P23" i="83"/>
  <c r="O23" i="83"/>
  <c r="N23" i="83"/>
  <c r="M23" i="83"/>
  <c r="L23" i="83"/>
  <c r="K23" i="83"/>
  <c r="T22" i="83"/>
  <c r="P22" i="83"/>
  <c r="O22" i="83"/>
  <c r="N22" i="83"/>
  <c r="M22" i="83"/>
  <c r="L22" i="83"/>
  <c r="K22" i="83"/>
  <c r="T21" i="83"/>
  <c r="P21" i="83"/>
  <c r="O21" i="83"/>
  <c r="N21" i="83"/>
  <c r="M21" i="83"/>
  <c r="L21" i="83"/>
  <c r="K21" i="83"/>
  <c r="T20" i="83"/>
  <c r="P20" i="83"/>
  <c r="O20" i="83"/>
  <c r="N20" i="83"/>
  <c r="M20" i="83"/>
  <c r="L20" i="83"/>
  <c r="K20" i="83"/>
  <c r="T19" i="83"/>
  <c r="P19" i="83"/>
  <c r="O19" i="83"/>
  <c r="N19" i="83"/>
  <c r="M19" i="83"/>
  <c r="L19" i="83"/>
  <c r="K19" i="83"/>
  <c r="T18" i="83"/>
  <c r="P18" i="83"/>
  <c r="O18" i="83"/>
  <c r="N18" i="83"/>
  <c r="M18" i="83"/>
  <c r="L18" i="83"/>
  <c r="K18" i="83"/>
  <c r="T17" i="83"/>
  <c r="P17" i="83"/>
  <c r="O17" i="83"/>
  <c r="N17" i="83"/>
  <c r="M17" i="83"/>
  <c r="L17" i="83"/>
  <c r="K17" i="83"/>
  <c r="T16" i="83"/>
  <c r="P16" i="83"/>
  <c r="O16" i="83"/>
  <c r="N16" i="83"/>
  <c r="M16" i="83"/>
  <c r="L16" i="83"/>
  <c r="K16" i="83"/>
  <c r="T15" i="83"/>
  <c r="P15" i="83"/>
  <c r="O15" i="83"/>
  <c r="N15" i="83"/>
  <c r="M15" i="83"/>
  <c r="L15" i="83"/>
  <c r="K15" i="83"/>
  <c r="T14" i="83"/>
  <c r="P14" i="83"/>
  <c r="O14" i="83"/>
  <c r="N14" i="83"/>
  <c r="M14" i="83"/>
  <c r="L14" i="83"/>
  <c r="K14" i="83"/>
  <c r="T13" i="83"/>
  <c r="P13" i="83"/>
  <c r="O13" i="83"/>
  <c r="N13" i="83"/>
  <c r="M13" i="83"/>
  <c r="L13" i="83"/>
  <c r="K13" i="83"/>
  <c r="T12" i="83"/>
  <c r="P12" i="83"/>
  <c r="O12" i="83"/>
  <c r="N12" i="83"/>
  <c r="M12" i="83"/>
  <c r="L12" i="83"/>
  <c r="K12" i="83"/>
  <c r="T11" i="83"/>
  <c r="P11" i="83"/>
  <c r="O11" i="83"/>
  <c r="N11" i="83"/>
  <c r="M11" i="83"/>
  <c r="L11" i="83"/>
  <c r="K11" i="83"/>
  <c r="T10" i="83"/>
  <c r="P10" i="83"/>
  <c r="O10" i="83"/>
  <c r="N10" i="83"/>
  <c r="M10" i="83"/>
  <c r="L10" i="83"/>
  <c r="K10" i="83"/>
  <c r="T9" i="83"/>
  <c r="P9" i="83"/>
  <c r="O9" i="83"/>
  <c r="N9" i="83"/>
  <c r="M9" i="83"/>
  <c r="L9" i="83"/>
  <c r="K9" i="83"/>
  <c r="T104" i="82"/>
  <c r="T103" i="82"/>
  <c r="T102" i="82"/>
  <c r="T101" i="82"/>
  <c r="T100" i="82"/>
  <c r="T99" i="82"/>
  <c r="T98" i="82"/>
  <c r="T97" i="82"/>
  <c r="T96" i="82"/>
  <c r="T95" i="82"/>
  <c r="T94" i="82"/>
  <c r="T93" i="82"/>
  <c r="T92" i="82"/>
  <c r="T91" i="82"/>
  <c r="T90" i="82"/>
  <c r="T89" i="82"/>
  <c r="T88" i="82"/>
  <c r="T87" i="82"/>
  <c r="T86" i="82"/>
  <c r="T85" i="82"/>
  <c r="T84" i="82"/>
  <c r="T83" i="82"/>
  <c r="T82" i="82"/>
  <c r="T81" i="82"/>
  <c r="T10" i="82"/>
  <c r="T11" i="82"/>
  <c r="T12" i="82"/>
  <c r="T13" i="82"/>
  <c r="T14" i="82"/>
  <c r="T15" i="82"/>
  <c r="T16" i="82"/>
  <c r="T17" i="82"/>
  <c r="T18" i="82"/>
  <c r="T19" i="82"/>
  <c r="T20" i="82"/>
  <c r="T21" i="82"/>
  <c r="T22" i="82"/>
  <c r="T23" i="82"/>
  <c r="T24" i="82"/>
  <c r="T25" i="82"/>
  <c r="T26" i="82"/>
  <c r="T27" i="82"/>
  <c r="T28" i="82"/>
  <c r="T29" i="82"/>
  <c r="T30" i="82"/>
  <c r="T31" i="82"/>
  <c r="T32" i="82"/>
  <c r="T9" i="82"/>
  <c r="P88" i="82"/>
  <c r="K89" i="82"/>
  <c r="N96" i="82"/>
  <c r="K97" i="82"/>
  <c r="L104" i="82"/>
  <c r="M81" i="82"/>
  <c r="K9" i="82"/>
  <c r="L9" i="82"/>
  <c r="M9" i="82"/>
  <c r="N9" i="82"/>
  <c r="O9" i="82"/>
  <c r="P9" i="82"/>
  <c r="K10" i="82"/>
  <c r="L10" i="82"/>
  <c r="M10" i="82"/>
  <c r="N10" i="82"/>
  <c r="O10" i="82"/>
  <c r="P10" i="82"/>
  <c r="K11" i="82"/>
  <c r="L11" i="82"/>
  <c r="M11" i="82"/>
  <c r="N11" i="82"/>
  <c r="O11" i="82"/>
  <c r="P11" i="82"/>
  <c r="K12" i="82"/>
  <c r="L12" i="82"/>
  <c r="M12" i="82"/>
  <c r="N12" i="82"/>
  <c r="O12" i="82"/>
  <c r="P12" i="82"/>
  <c r="K13" i="82"/>
  <c r="L13" i="82"/>
  <c r="M13" i="82"/>
  <c r="N13" i="82"/>
  <c r="O13" i="82"/>
  <c r="P13" i="82"/>
  <c r="K14" i="82"/>
  <c r="L14" i="82"/>
  <c r="M14" i="82"/>
  <c r="N14" i="82"/>
  <c r="O14" i="82"/>
  <c r="P14" i="82"/>
  <c r="K15" i="82"/>
  <c r="L15" i="82"/>
  <c r="M15" i="82"/>
  <c r="N15" i="82"/>
  <c r="O15" i="82"/>
  <c r="P15" i="82"/>
  <c r="K16" i="82"/>
  <c r="L16" i="82"/>
  <c r="M16" i="82"/>
  <c r="N16" i="82"/>
  <c r="O16" i="82"/>
  <c r="P16" i="82"/>
  <c r="K17" i="82"/>
  <c r="L17" i="82"/>
  <c r="M17" i="82"/>
  <c r="N17" i="82"/>
  <c r="O17" i="82"/>
  <c r="P17" i="82"/>
  <c r="K18" i="82"/>
  <c r="L18" i="82"/>
  <c r="M18" i="82"/>
  <c r="N18" i="82"/>
  <c r="O18" i="82"/>
  <c r="P18" i="82"/>
  <c r="K19" i="82"/>
  <c r="L19" i="82"/>
  <c r="M19" i="82"/>
  <c r="N19" i="82"/>
  <c r="O19" i="82"/>
  <c r="P19" i="82"/>
  <c r="K20" i="82"/>
  <c r="L20" i="82"/>
  <c r="M20" i="82"/>
  <c r="N20" i="82"/>
  <c r="O20" i="82"/>
  <c r="P20" i="82"/>
  <c r="K21" i="82"/>
  <c r="L21" i="82"/>
  <c r="M21" i="82"/>
  <c r="N21" i="82"/>
  <c r="O21" i="82"/>
  <c r="P21" i="82"/>
  <c r="K22" i="82"/>
  <c r="L22" i="82"/>
  <c r="M22" i="82"/>
  <c r="N22" i="82"/>
  <c r="O22" i="82"/>
  <c r="P22" i="82"/>
  <c r="K23" i="82"/>
  <c r="L23" i="82"/>
  <c r="M23" i="82"/>
  <c r="N23" i="82"/>
  <c r="O23" i="82"/>
  <c r="P23" i="82"/>
  <c r="K24" i="82"/>
  <c r="L24" i="82"/>
  <c r="M24" i="82"/>
  <c r="N24" i="82"/>
  <c r="O24" i="82"/>
  <c r="P24" i="82"/>
  <c r="K25" i="82"/>
  <c r="L25" i="82"/>
  <c r="M25" i="82"/>
  <c r="N25" i="82"/>
  <c r="O25" i="82"/>
  <c r="P25" i="82"/>
  <c r="K26" i="82"/>
  <c r="L26" i="82"/>
  <c r="M26" i="82"/>
  <c r="N26" i="82"/>
  <c r="O26" i="82"/>
  <c r="P26" i="82"/>
  <c r="K27" i="82"/>
  <c r="L27" i="82"/>
  <c r="M27" i="82"/>
  <c r="N27" i="82"/>
  <c r="O27" i="82"/>
  <c r="P27" i="82"/>
  <c r="K28" i="82"/>
  <c r="L28" i="82"/>
  <c r="M28" i="82"/>
  <c r="N28" i="82"/>
  <c r="O28" i="82"/>
  <c r="P28" i="82"/>
  <c r="K29" i="82"/>
  <c r="L29" i="82"/>
  <c r="M29" i="82"/>
  <c r="N29" i="82"/>
  <c r="O29" i="82"/>
  <c r="P29" i="82"/>
  <c r="K30" i="82"/>
  <c r="L30" i="82"/>
  <c r="M30" i="82"/>
  <c r="N30" i="82"/>
  <c r="O30" i="82"/>
  <c r="P30" i="82"/>
  <c r="K31" i="82"/>
  <c r="L31" i="82"/>
  <c r="M31" i="82"/>
  <c r="N31" i="82"/>
  <c r="O31" i="82"/>
  <c r="P31" i="82"/>
  <c r="K32" i="82"/>
  <c r="L32" i="82"/>
  <c r="M32" i="82"/>
  <c r="N32" i="82"/>
  <c r="O32" i="82"/>
  <c r="P32" i="82"/>
  <c r="K82" i="82"/>
  <c r="L82" i="82"/>
  <c r="M82" i="82"/>
  <c r="N82" i="82"/>
  <c r="O82" i="82"/>
  <c r="P82" i="82"/>
  <c r="K83" i="82"/>
  <c r="L83" i="82"/>
  <c r="M83" i="82"/>
  <c r="N83" i="82"/>
  <c r="O83" i="82"/>
  <c r="P83" i="82"/>
  <c r="K84" i="82"/>
  <c r="L84" i="82"/>
  <c r="M84" i="82"/>
  <c r="N84" i="82"/>
  <c r="O84" i="82"/>
  <c r="P84" i="82"/>
  <c r="K85" i="82"/>
  <c r="L85" i="82"/>
  <c r="M85" i="82"/>
  <c r="N85" i="82"/>
  <c r="O85" i="82"/>
  <c r="P85" i="82"/>
  <c r="K86" i="82"/>
  <c r="L86" i="82"/>
  <c r="M86" i="82"/>
  <c r="N86" i="82"/>
  <c r="O86" i="82"/>
  <c r="P86" i="82"/>
  <c r="K87" i="82"/>
  <c r="L87" i="82"/>
  <c r="M87" i="82"/>
  <c r="N87" i="82"/>
  <c r="O87" i="82"/>
  <c r="P87" i="82"/>
  <c r="N88" i="82"/>
  <c r="O88" i="82"/>
  <c r="K90" i="82"/>
  <c r="L90" i="82"/>
  <c r="M90" i="82"/>
  <c r="N90" i="82"/>
  <c r="O90" i="82"/>
  <c r="P90" i="82"/>
  <c r="K91" i="82"/>
  <c r="L91" i="82"/>
  <c r="M91" i="82"/>
  <c r="N91" i="82"/>
  <c r="O91" i="82"/>
  <c r="P91" i="82"/>
  <c r="K92" i="82"/>
  <c r="L92" i="82"/>
  <c r="M92" i="82"/>
  <c r="N92" i="82"/>
  <c r="O92" i="82"/>
  <c r="P92" i="82"/>
  <c r="K93" i="82"/>
  <c r="L93" i="82"/>
  <c r="M93" i="82"/>
  <c r="N93" i="82"/>
  <c r="O93" i="82"/>
  <c r="P93" i="82"/>
  <c r="K94" i="82"/>
  <c r="L94" i="82"/>
  <c r="M94" i="82"/>
  <c r="N94" i="82"/>
  <c r="O94" i="82"/>
  <c r="P94" i="82"/>
  <c r="K95" i="82"/>
  <c r="L95" i="82"/>
  <c r="M95" i="82"/>
  <c r="N95" i="82"/>
  <c r="O95" i="82"/>
  <c r="P95" i="82"/>
  <c r="K98" i="82"/>
  <c r="L98" i="82"/>
  <c r="M98" i="82"/>
  <c r="N98" i="82"/>
  <c r="O98" i="82"/>
  <c r="P98" i="82"/>
  <c r="K99" i="82"/>
  <c r="L99" i="82"/>
  <c r="M99" i="82"/>
  <c r="N99" i="82"/>
  <c r="O99" i="82"/>
  <c r="P99" i="82"/>
  <c r="K100" i="82"/>
  <c r="L100" i="82"/>
  <c r="M100" i="82"/>
  <c r="N100" i="82"/>
  <c r="O100" i="82"/>
  <c r="P100" i="82"/>
  <c r="K101" i="82"/>
  <c r="L101" i="82"/>
  <c r="M101" i="82"/>
  <c r="N101" i="82"/>
  <c r="O101" i="82"/>
  <c r="P101" i="82"/>
  <c r="K102" i="82"/>
  <c r="L102" i="82"/>
  <c r="M102" i="82"/>
  <c r="N102" i="82"/>
  <c r="O102" i="82"/>
  <c r="P102" i="82"/>
  <c r="K103" i="82"/>
  <c r="L103" i="82"/>
  <c r="M103" i="82"/>
  <c r="N103" i="82"/>
  <c r="O103" i="82"/>
  <c r="P103" i="82"/>
  <c r="J9" i="81"/>
  <c r="K9" i="81"/>
  <c r="L9" i="81"/>
  <c r="M9" i="81"/>
  <c r="N9" i="81"/>
  <c r="J10" i="81"/>
  <c r="K10" i="81"/>
  <c r="L10" i="81"/>
  <c r="M10" i="81"/>
  <c r="N10" i="81"/>
  <c r="J11" i="81"/>
  <c r="K11" i="81"/>
  <c r="L11" i="81"/>
  <c r="M11" i="81"/>
  <c r="N11" i="81"/>
  <c r="J12" i="81"/>
  <c r="K12" i="81"/>
  <c r="L12" i="81"/>
  <c r="M12" i="81"/>
  <c r="N12" i="81"/>
  <c r="J13" i="81"/>
  <c r="K13" i="81"/>
  <c r="L13" i="81"/>
  <c r="M13" i="81"/>
  <c r="N13" i="81"/>
  <c r="J14" i="81"/>
  <c r="K14" i="81"/>
  <c r="L14" i="81"/>
  <c r="M14" i="81"/>
  <c r="N14" i="81"/>
  <c r="J15" i="81"/>
  <c r="K15" i="81"/>
  <c r="L15" i="81"/>
  <c r="M15" i="81"/>
  <c r="N15" i="81"/>
  <c r="J16" i="81"/>
  <c r="K16" i="81"/>
  <c r="L16" i="81"/>
  <c r="M16" i="81"/>
  <c r="N16" i="81"/>
  <c r="J17" i="81"/>
  <c r="K17" i="81"/>
  <c r="L17" i="81"/>
  <c r="M17" i="81"/>
  <c r="N17" i="81"/>
  <c r="J18" i="81"/>
  <c r="K18" i="81"/>
  <c r="L18" i="81"/>
  <c r="M18" i="81"/>
  <c r="N18" i="81"/>
  <c r="J19" i="81"/>
  <c r="K19" i="81"/>
  <c r="L19" i="81"/>
  <c r="M19" i="81"/>
  <c r="N19" i="81"/>
  <c r="J21" i="81"/>
  <c r="K21" i="81"/>
  <c r="L21" i="81"/>
  <c r="M21" i="81"/>
  <c r="N21" i="81"/>
  <c r="J22" i="81"/>
  <c r="K22" i="81"/>
  <c r="L22" i="81"/>
  <c r="M22" i="81"/>
  <c r="N22" i="81"/>
  <c r="J23" i="81"/>
  <c r="K23" i="81"/>
  <c r="L23" i="81"/>
  <c r="M23" i="81"/>
  <c r="N23" i="81"/>
  <c r="J24" i="81"/>
  <c r="K24" i="81"/>
  <c r="L24" i="81"/>
  <c r="M24" i="81"/>
  <c r="N24" i="81"/>
  <c r="J25" i="81"/>
  <c r="K25" i="81"/>
  <c r="L25" i="81"/>
  <c r="M25" i="81"/>
  <c r="N25" i="81"/>
  <c r="J26" i="81"/>
  <c r="K26" i="81"/>
  <c r="L26" i="81"/>
  <c r="M26" i="81"/>
  <c r="N26" i="81"/>
  <c r="J27" i="81"/>
  <c r="K27" i="81"/>
  <c r="L27" i="81"/>
  <c r="M27" i="81"/>
  <c r="N27" i="81"/>
  <c r="J28" i="81"/>
  <c r="K28" i="81"/>
  <c r="L28" i="81"/>
  <c r="M28" i="81"/>
  <c r="N28" i="81"/>
  <c r="J29" i="81"/>
  <c r="K29" i="81"/>
  <c r="L29" i="81"/>
  <c r="M29" i="81"/>
  <c r="N29" i="81"/>
  <c r="J30" i="81"/>
  <c r="K30" i="81"/>
  <c r="L30" i="81"/>
  <c r="M30" i="81"/>
  <c r="N30" i="81"/>
  <c r="J31" i="81"/>
  <c r="K31" i="81"/>
  <c r="L31" i="81"/>
  <c r="M31" i="81"/>
  <c r="N31" i="81"/>
  <c r="J32" i="81"/>
  <c r="K32" i="81"/>
  <c r="L32" i="81"/>
  <c r="M32" i="81"/>
  <c r="N32" i="81"/>
  <c r="J80" i="81"/>
  <c r="K80" i="81"/>
  <c r="L80" i="81"/>
  <c r="M80" i="81"/>
  <c r="N80" i="81"/>
  <c r="J81" i="81"/>
  <c r="K81" i="81"/>
  <c r="L81" i="81"/>
  <c r="M81" i="81"/>
  <c r="N81" i="81"/>
  <c r="J82" i="81"/>
  <c r="K82" i="81"/>
  <c r="L82" i="81"/>
  <c r="M82" i="81"/>
  <c r="N82" i="81"/>
  <c r="J83" i="81"/>
  <c r="K83" i="81"/>
  <c r="L83" i="81"/>
  <c r="M83" i="81"/>
  <c r="N83" i="81"/>
  <c r="J84" i="81"/>
  <c r="K84" i="81"/>
  <c r="L84" i="81"/>
  <c r="M84" i="81"/>
  <c r="N84" i="81"/>
  <c r="J85" i="81"/>
  <c r="K85" i="81"/>
  <c r="L85" i="81"/>
  <c r="M85" i="81"/>
  <c r="N85" i="81"/>
  <c r="J86" i="81"/>
  <c r="K86" i="81"/>
  <c r="L86" i="81"/>
  <c r="M86" i="81"/>
  <c r="N86" i="81"/>
  <c r="J87" i="81"/>
  <c r="K87" i="81"/>
  <c r="L87" i="81"/>
  <c r="M87" i="81"/>
  <c r="N87" i="81"/>
  <c r="J88" i="81"/>
  <c r="K88" i="81"/>
  <c r="L88" i="81"/>
  <c r="M88" i="81"/>
  <c r="N88" i="81"/>
  <c r="J89" i="81"/>
  <c r="K89" i="81"/>
  <c r="L89" i="81"/>
  <c r="M89" i="81"/>
  <c r="N89" i="81"/>
  <c r="J90" i="81"/>
  <c r="K90" i="81"/>
  <c r="L90" i="81"/>
  <c r="M90" i="81"/>
  <c r="N90" i="81"/>
  <c r="J92" i="81"/>
  <c r="K92" i="81"/>
  <c r="L92" i="81"/>
  <c r="M92" i="81"/>
  <c r="N92" i="81"/>
  <c r="J93" i="81"/>
  <c r="K93" i="81"/>
  <c r="L93" i="81"/>
  <c r="M93" i="81"/>
  <c r="N93" i="81"/>
  <c r="J94" i="81"/>
  <c r="K94" i="81"/>
  <c r="L94" i="81"/>
  <c r="M94" i="81"/>
  <c r="N94" i="81"/>
  <c r="J95" i="81"/>
  <c r="K95" i="81"/>
  <c r="L95" i="81"/>
  <c r="M95" i="81"/>
  <c r="N95" i="81"/>
  <c r="J96" i="81"/>
  <c r="K96" i="81"/>
  <c r="L96" i="81"/>
  <c r="M96" i="81"/>
  <c r="N96" i="81"/>
  <c r="J97" i="81"/>
  <c r="K97" i="81"/>
  <c r="L97" i="81"/>
  <c r="M97" i="81"/>
  <c r="N97" i="81"/>
  <c r="J98" i="81"/>
  <c r="K98" i="81"/>
  <c r="L98" i="81"/>
  <c r="M98" i="81"/>
  <c r="N98" i="81"/>
  <c r="J99" i="81"/>
  <c r="K99" i="81"/>
  <c r="L99" i="81"/>
  <c r="M99" i="81"/>
  <c r="N99" i="81"/>
  <c r="J100" i="81"/>
  <c r="K100" i="81"/>
  <c r="L100" i="81"/>
  <c r="M100" i="81"/>
  <c r="N100" i="81"/>
  <c r="J101" i="81"/>
  <c r="K101" i="81"/>
  <c r="L101" i="81"/>
  <c r="M101" i="81"/>
  <c r="N101" i="81"/>
  <c r="J102" i="81"/>
  <c r="K102" i="81"/>
  <c r="L102" i="81"/>
  <c r="M102" i="81"/>
  <c r="N102" i="81"/>
  <c r="J103" i="81"/>
  <c r="K103" i="81"/>
  <c r="L103" i="81"/>
  <c r="M103" i="81"/>
  <c r="N103" i="81"/>
  <c r="K83" i="83" l="1"/>
  <c r="K84" i="83"/>
  <c r="K86" i="83"/>
  <c r="K87" i="83"/>
  <c r="K89" i="83"/>
  <c r="K90" i="83"/>
  <c r="K91" i="83"/>
  <c r="K93" i="83"/>
  <c r="K94" i="83"/>
  <c r="K95" i="83"/>
  <c r="K96" i="83"/>
  <c r="K97" i="83"/>
  <c r="K98" i="83"/>
  <c r="K99" i="83"/>
  <c r="K100" i="83"/>
  <c r="K101" i="83"/>
  <c r="K102" i="83"/>
  <c r="K104" i="83"/>
  <c r="L81" i="83"/>
  <c r="L82" i="83"/>
  <c r="L83" i="83"/>
  <c r="L84" i="83"/>
  <c r="L85" i="83"/>
  <c r="L86" i="83"/>
  <c r="L87" i="83"/>
  <c r="L88" i="83"/>
  <c r="L89" i="83"/>
  <c r="L90" i="83"/>
  <c r="L91" i="83"/>
  <c r="L92" i="83"/>
  <c r="L93" i="83"/>
  <c r="L94" i="83"/>
  <c r="L95" i="83"/>
  <c r="L96" i="83"/>
  <c r="L97" i="83"/>
  <c r="L98" i="83"/>
  <c r="L99" i="83"/>
  <c r="L100" i="83"/>
  <c r="L101" i="83"/>
  <c r="L102" i="83"/>
  <c r="L103" i="83"/>
  <c r="L104" i="83"/>
  <c r="K81" i="83"/>
  <c r="K85" i="83"/>
  <c r="K88" i="83"/>
  <c r="K92" i="83"/>
  <c r="K103" i="83"/>
  <c r="M81" i="83"/>
  <c r="M82" i="83"/>
  <c r="M83" i="83"/>
  <c r="M84" i="83"/>
  <c r="M85" i="83"/>
  <c r="M86" i="83"/>
  <c r="M87" i="83"/>
  <c r="M88" i="83"/>
  <c r="M89" i="83"/>
  <c r="M90" i="83"/>
  <c r="M91" i="83"/>
  <c r="M92" i="83"/>
  <c r="M93" i="83"/>
  <c r="M94" i="83"/>
  <c r="M95" i="83"/>
  <c r="M96" i="83"/>
  <c r="M97" i="83"/>
  <c r="M98" i="83"/>
  <c r="M99" i="83"/>
  <c r="M100" i="83"/>
  <c r="M101" i="83"/>
  <c r="M102" i="83"/>
  <c r="M103" i="83"/>
  <c r="M104" i="83"/>
  <c r="N81" i="83"/>
  <c r="N82" i="83"/>
  <c r="N83" i="83"/>
  <c r="N84" i="83"/>
  <c r="N85" i="83"/>
  <c r="N86" i="83"/>
  <c r="N87" i="83"/>
  <c r="N88" i="83"/>
  <c r="N89" i="83"/>
  <c r="N90" i="83"/>
  <c r="N91" i="83"/>
  <c r="N92" i="83"/>
  <c r="N93" i="83"/>
  <c r="N94" i="83"/>
  <c r="N95" i="83"/>
  <c r="N96" i="83"/>
  <c r="N97" i="83"/>
  <c r="N98" i="83"/>
  <c r="N99" i="83"/>
  <c r="N100" i="83"/>
  <c r="N101" i="83"/>
  <c r="N102" i="83"/>
  <c r="N103" i="83"/>
  <c r="N104" i="83"/>
  <c r="O81" i="83"/>
  <c r="O82" i="83"/>
  <c r="O83" i="83"/>
  <c r="O84" i="83"/>
  <c r="O85" i="83"/>
  <c r="O86" i="83"/>
  <c r="O87" i="83"/>
  <c r="O88" i="83"/>
  <c r="O89" i="83"/>
  <c r="O90" i="83"/>
  <c r="O91" i="83"/>
  <c r="O92" i="83"/>
  <c r="O93" i="83"/>
  <c r="O94" i="83"/>
  <c r="O95" i="83"/>
  <c r="O96" i="83"/>
  <c r="O97" i="83"/>
  <c r="O98" i="83"/>
  <c r="O99" i="83"/>
  <c r="O100" i="83"/>
  <c r="O101" i="83"/>
  <c r="O102" i="83"/>
  <c r="O103" i="83"/>
  <c r="O104" i="83"/>
  <c r="P82" i="83"/>
  <c r="M96" i="82"/>
  <c r="L96" i="82"/>
  <c r="K104" i="82"/>
  <c r="O81" i="82"/>
  <c r="L81" i="82"/>
  <c r="K81" i="82"/>
  <c r="K96" i="82"/>
  <c r="M88" i="82"/>
  <c r="P104" i="82"/>
  <c r="L88" i="82"/>
  <c r="O104" i="82"/>
  <c r="K88" i="82"/>
  <c r="N104" i="82"/>
  <c r="P96" i="82"/>
  <c r="M104" i="82"/>
  <c r="O96" i="82"/>
  <c r="P97" i="82"/>
  <c r="P89" i="82"/>
  <c r="O97" i="82"/>
  <c r="O89" i="82"/>
  <c r="N97" i="82"/>
  <c r="N89" i="82"/>
  <c r="M97" i="82"/>
  <c r="M89" i="82"/>
  <c r="L97" i="82"/>
  <c r="L89" i="82"/>
  <c r="P81" i="82"/>
  <c r="N81" i="82"/>
  <c r="H40" i="80" l="1"/>
  <c r="H41" i="80"/>
  <c r="H42" i="80"/>
  <c r="H43" i="80"/>
  <c r="H44" i="80"/>
  <c r="H45" i="80"/>
  <c r="H46" i="80"/>
  <c r="H47" i="80"/>
  <c r="H48" i="80"/>
  <c r="H49" i="80"/>
  <c r="H50" i="80"/>
  <c r="H51" i="80"/>
  <c r="H52" i="80"/>
  <c r="H53" i="80"/>
  <c r="H54" i="80"/>
  <c r="H55" i="80"/>
  <c r="H56" i="80"/>
  <c r="H57" i="80"/>
  <c r="H58" i="80"/>
  <c r="H59" i="80"/>
  <c r="H60" i="80"/>
  <c r="H61" i="80"/>
  <c r="H62" i="80"/>
  <c r="H63" i="80"/>
  <c r="H39" i="80"/>
  <c r="F9" i="80"/>
  <c r="F10" i="80"/>
  <c r="F11" i="80"/>
  <c r="F12" i="80"/>
  <c r="F13" i="80"/>
  <c r="F14" i="80"/>
  <c r="F15" i="80"/>
  <c r="F16" i="80"/>
  <c r="F17" i="80"/>
  <c r="F18" i="80"/>
  <c r="F19" i="80"/>
  <c r="F20" i="80"/>
  <c r="F21" i="80"/>
  <c r="F22" i="80"/>
  <c r="F23" i="80"/>
  <c r="F24" i="80"/>
  <c r="F25" i="80"/>
  <c r="F26" i="80"/>
  <c r="F27" i="80"/>
  <c r="F28" i="80"/>
  <c r="F29" i="80"/>
  <c r="F30" i="80"/>
  <c r="F31" i="80"/>
  <c r="U6" i="80"/>
  <c r="V6" i="80" s="1"/>
  <c r="U7" i="80"/>
  <c r="V7" i="80" s="1"/>
  <c r="U5" i="80"/>
  <c r="V5" i="80" s="1"/>
  <c r="F8" i="80"/>
  <c r="T60" i="80"/>
  <c r="T59" i="80"/>
  <c r="T58" i="80"/>
  <c r="T57" i="80"/>
  <c r="T56" i="80"/>
  <c r="T55" i="80"/>
  <c r="T54" i="80"/>
  <c r="T53" i="80"/>
  <c r="T52" i="80"/>
  <c r="T51" i="80"/>
  <c r="T50" i="80"/>
  <c r="T49" i="80"/>
  <c r="T48" i="80"/>
  <c r="T47" i="80"/>
  <c r="T46" i="80"/>
  <c r="T45" i="80"/>
  <c r="T44" i="80"/>
  <c r="T43" i="80"/>
  <c r="T42" i="80"/>
  <c r="T41" i="80"/>
  <c r="T40" i="80"/>
  <c r="T39" i="80"/>
  <c r="T30" i="80"/>
  <c r="T29" i="80"/>
  <c r="T28" i="80"/>
  <c r="T27" i="80"/>
  <c r="T26" i="80"/>
  <c r="T25" i="80"/>
  <c r="T24" i="80"/>
  <c r="T23" i="80"/>
  <c r="T22" i="80"/>
  <c r="T21" i="80"/>
  <c r="T20" i="80"/>
  <c r="T19" i="80"/>
  <c r="T18" i="80"/>
  <c r="T17" i="80"/>
  <c r="T16" i="80"/>
  <c r="T15" i="80"/>
  <c r="T14" i="80"/>
  <c r="T13" i="80"/>
  <c r="T12" i="80"/>
  <c r="T11" i="80"/>
  <c r="T10" i="80"/>
  <c r="T9" i="80"/>
  <c r="T8" i="80"/>
  <c r="U2" i="80"/>
  <c r="U58" i="80" s="1"/>
  <c r="D9" i="73"/>
  <c r="D10" i="73"/>
  <c r="C10" i="73" s="1"/>
  <c r="F10" i="73" s="1"/>
  <c r="D11" i="73"/>
  <c r="C11" i="73" s="1"/>
  <c r="F11" i="73" s="1"/>
  <c r="D12" i="73"/>
  <c r="D13" i="73"/>
  <c r="D14" i="73"/>
  <c r="D15" i="73"/>
  <c r="C15" i="73" s="1"/>
  <c r="F15" i="73" s="1"/>
  <c r="D16" i="73"/>
  <c r="C16" i="73" s="1"/>
  <c r="F16" i="73" s="1"/>
  <c r="D17" i="73"/>
  <c r="D18" i="73"/>
  <c r="C18" i="73" s="1"/>
  <c r="F18" i="73" s="1"/>
  <c r="D19" i="73"/>
  <c r="C19" i="73" s="1"/>
  <c r="F19" i="73" s="1"/>
  <c r="D20" i="73"/>
  <c r="D21" i="73"/>
  <c r="D22" i="73"/>
  <c r="D23" i="73"/>
  <c r="C23" i="73" s="1"/>
  <c r="F23" i="73" s="1"/>
  <c r="D24" i="73"/>
  <c r="C24" i="73" s="1"/>
  <c r="F24" i="73" s="1"/>
  <c r="D25" i="73"/>
  <c r="C25" i="73" s="1"/>
  <c r="F25" i="73" s="1"/>
  <c r="D26" i="73"/>
  <c r="C26" i="73" s="1"/>
  <c r="F26" i="73" s="1"/>
  <c r="D27" i="73"/>
  <c r="C27" i="73" s="1"/>
  <c r="F27" i="73" s="1"/>
  <c r="D28" i="73"/>
  <c r="D29" i="73"/>
  <c r="D30" i="73"/>
  <c r="D31" i="73"/>
  <c r="C9" i="73"/>
  <c r="F9" i="73" s="1"/>
  <c r="D8" i="73"/>
  <c r="C8" i="73" s="1"/>
  <c r="F8" i="73" s="1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07" i="63"/>
  <c r="F9" i="63"/>
  <c r="F10" i="63"/>
  <c r="F11" i="63"/>
  <c r="F12" i="63"/>
  <c r="F13" i="63"/>
  <c r="F14" i="63"/>
  <c r="F15" i="63"/>
  <c r="F16" i="63"/>
  <c r="F17" i="63"/>
  <c r="F18" i="63"/>
  <c r="F19" i="63"/>
  <c r="F20" i="63"/>
  <c r="F21" i="63"/>
  <c r="F22" i="63"/>
  <c r="F23" i="63"/>
  <c r="F24" i="63"/>
  <c r="F25" i="63"/>
  <c r="F26" i="63"/>
  <c r="F27" i="63"/>
  <c r="F28" i="63"/>
  <c r="F29" i="63"/>
  <c r="F30" i="63"/>
  <c r="F31" i="63"/>
  <c r="F8" i="63"/>
  <c r="G76" i="63"/>
  <c r="G77" i="63"/>
  <c r="G78" i="63"/>
  <c r="G79" i="63"/>
  <c r="G80" i="63"/>
  <c r="G81" i="63"/>
  <c r="G82" i="63"/>
  <c r="G83" i="63"/>
  <c r="G84" i="63"/>
  <c r="G85" i="63"/>
  <c r="G86" i="63"/>
  <c r="G87" i="63"/>
  <c r="G88" i="63"/>
  <c r="G89" i="63"/>
  <c r="G90" i="63"/>
  <c r="G91" i="63"/>
  <c r="G92" i="63"/>
  <c r="G93" i="63"/>
  <c r="G94" i="63"/>
  <c r="G95" i="63"/>
  <c r="G96" i="63"/>
  <c r="G97" i="63"/>
  <c r="G98" i="63"/>
  <c r="G75" i="63"/>
  <c r="D76" i="63"/>
  <c r="D77" i="63"/>
  <c r="D78" i="63"/>
  <c r="D79" i="63"/>
  <c r="D80" i="63"/>
  <c r="D81" i="63"/>
  <c r="D82" i="63"/>
  <c r="D83" i="63"/>
  <c r="D84" i="63"/>
  <c r="D85" i="63"/>
  <c r="D86" i="63"/>
  <c r="D87" i="63"/>
  <c r="D88" i="63"/>
  <c r="D89" i="63"/>
  <c r="D90" i="63"/>
  <c r="D91" i="63"/>
  <c r="D92" i="63"/>
  <c r="D93" i="63"/>
  <c r="D94" i="63"/>
  <c r="D95" i="63"/>
  <c r="D96" i="63"/>
  <c r="D97" i="63"/>
  <c r="D98" i="63"/>
  <c r="D75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40" i="63"/>
  <c r="D9" i="63"/>
  <c r="D10" i="63"/>
  <c r="D11" i="63"/>
  <c r="D12" i="63"/>
  <c r="D13" i="63"/>
  <c r="D14" i="63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29" i="63"/>
  <c r="D30" i="63"/>
  <c r="D31" i="63"/>
  <c r="D8" i="63"/>
  <c r="H107" i="62"/>
  <c r="H108" i="62"/>
  <c r="H109" i="62"/>
  <c r="H110" i="62"/>
  <c r="H111" i="62"/>
  <c r="H112" i="62"/>
  <c r="H113" i="62"/>
  <c r="H114" i="62"/>
  <c r="H115" i="62"/>
  <c r="H116" i="62"/>
  <c r="H117" i="62"/>
  <c r="H118" i="62"/>
  <c r="H119" i="62"/>
  <c r="H120" i="62"/>
  <c r="H121" i="62"/>
  <c r="H122" i="62"/>
  <c r="H123" i="62"/>
  <c r="H124" i="62"/>
  <c r="H125" i="62"/>
  <c r="H126" i="62"/>
  <c r="H127" i="62"/>
  <c r="H128" i="62"/>
  <c r="H129" i="62"/>
  <c r="H106" i="62"/>
  <c r="G74" i="62"/>
  <c r="H40" i="49"/>
  <c r="H41" i="49"/>
  <c r="H42" i="49"/>
  <c r="H43" i="49"/>
  <c r="H44" i="49"/>
  <c r="H45" i="49"/>
  <c r="H46" i="49"/>
  <c r="H47" i="49"/>
  <c r="H48" i="49"/>
  <c r="H49" i="49"/>
  <c r="H50" i="49"/>
  <c r="H51" i="49"/>
  <c r="H52" i="49"/>
  <c r="H53" i="49"/>
  <c r="H54" i="49"/>
  <c r="H55" i="49"/>
  <c r="H56" i="49"/>
  <c r="H57" i="49"/>
  <c r="H58" i="49"/>
  <c r="H59" i="49"/>
  <c r="H60" i="49"/>
  <c r="H61" i="49"/>
  <c r="H62" i="49"/>
  <c r="H63" i="49"/>
  <c r="H39" i="49"/>
  <c r="H41" i="62"/>
  <c r="H42" i="62"/>
  <c r="H43" i="62"/>
  <c r="H44" i="62"/>
  <c r="H45" i="62"/>
  <c r="H46" i="62"/>
  <c r="H47" i="62"/>
  <c r="H48" i="62"/>
  <c r="H49" i="62"/>
  <c r="H50" i="62"/>
  <c r="H51" i="62"/>
  <c r="H52" i="62"/>
  <c r="H53" i="62"/>
  <c r="H54" i="62"/>
  <c r="H55" i="62"/>
  <c r="H56" i="62"/>
  <c r="H57" i="62"/>
  <c r="H58" i="62"/>
  <c r="H59" i="62"/>
  <c r="H60" i="62"/>
  <c r="H61" i="62"/>
  <c r="H62" i="62"/>
  <c r="H63" i="62"/>
  <c r="H40" i="62"/>
  <c r="G8" i="62"/>
  <c r="D75" i="62"/>
  <c r="D76" i="62"/>
  <c r="D77" i="62"/>
  <c r="D78" i="62"/>
  <c r="D79" i="62"/>
  <c r="D80" i="62"/>
  <c r="D81" i="62"/>
  <c r="D82" i="62"/>
  <c r="D83" i="62"/>
  <c r="D84" i="62"/>
  <c r="D85" i="62"/>
  <c r="D86" i="62"/>
  <c r="D87" i="62"/>
  <c r="D88" i="62"/>
  <c r="D89" i="62"/>
  <c r="D90" i="62"/>
  <c r="D91" i="62"/>
  <c r="D92" i="62"/>
  <c r="D93" i="62"/>
  <c r="D94" i="62"/>
  <c r="D95" i="62"/>
  <c r="D96" i="62"/>
  <c r="D97" i="62"/>
  <c r="D74" i="62"/>
  <c r="F29" i="49"/>
  <c r="C12" i="73"/>
  <c r="F12" i="73" s="1"/>
  <c r="C13" i="73"/>
  <c r="F13" i="73" s="1"/>
  <c r="C14" i="73"/>
  <c r="F14" i="73" s="1"/>
  <c r="C17" i="73"/>
  <c r="F17" i="73" s="1"/>
  <c r="C20" i="73"/>
  <c r="F20" i="73" s="1"/>
  <c r="C21" i="73"/>
  <c r="F21" i="73" s="1"/>
  <c r="C22" i="73"/>
  <c r="F22" i="73" s="1"/>
  <c r="C28" i="73"/>
  <c r="F28" i="73" s="1"/>
  <c r="C29" i="73"/>
  <c r="F29" i="73" s="1"/>
  <c r="C30" i="73"/>
  <c r="F30" i="73" s="1"/>
  <c r="C31" i="73"/>
  <c r="F31" i="73" s="1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30" i="49"/>
  <c r="F31" i="49"/>
  <c r="F9" i="49"/>
  <c r="F10" i="49"/>
  <c r="F8" i="49"/>
  <c r="G31" i="62"/>
  <c r="U10" i="80" l="1"/>
  <c r="U18" i="80"/>
  <c r="U26" i="80"/>
  <c r="U11" i="80"/>
  <c r="U19" i="80"/>
  <c r="U27" i="80"/>
  <c r="U43" i="80"/>
  <c r="U51" i="80"/>
  <c r="U59" i="80"/>
  <c r="U28" i="80"/>
  <c r="U45" i="80"/>
  <c r="U53" i="80"/>
  <c r="U14" i="80"/>
  <c r="U22" i="80"/>
  <c r="U30" i="80"/>
  <c r="U54" i="80"/>
  <c r="V2" i="80"/>
  <c r="U55" i="80"/>
  <c r="U8" i="80"/>
  <c r="U16" i="80"/>
  <c r="U24" i="80"/>
  <c r="U40" i="80"/>
  <c r="U48" i="80"/>
  <c r="U56" i="80"/>
  <c r="U21" i="80"/>
  <c r="U9" i="80"/>
  <c r="U17" i="80"/>
  <c r="U25" i="80"/>
  <c r="U46" i="80"/>
  <c r="U12" i="80"/>
  <c r="U20" i="80"/>
  <c r="U41" i="80"/>
  <c r="U49" i="80"/>
  <c r="U57" i="80"/>
  <c r="T2" i="80"/>
  <c r="U15" i="80"/>
  <c r="U23" i="80"/>
  <c r="U44" i="80"/>
  <c r="U52" i="80"/>
  <c r="U60" i="80"/>
  <c r="U39" i="80"/>
  <c r="U47" i="80"/>
  <c r="U13" i="80"/>
  <c r="U29" i="80"/>
  <c r="U42" i="80"/>
  <c r="U50" i="80"/>
  <c r="G9" i="62"/>
  <c r="G10" i="62"/>
  <c r="G11" i="62"/>
  <c r="G12" i="62"/>
  <c r="G13" i="62"/>
  <c r="G14" i="62"/>
  <c r="G15" i="62"/>
  <c r="G16" i="62"/>
  <c r="G17" i="62"/>
  <c r="G18" i="62"/>
  <c r="G19" i="62"/>
  <c r="G20" i="62"/>
  <c r="G21" i="62"/>
  <c r="G22" i="62"/>
  <c r="G23" i="62"/>
  <c r="G24" i="62"/>
  <c r="G25" i="62"/>
  <c r="G30" i="62"/>
  <c r="G29" i="62"/>
  <c r="G28" i="62"/>
  <c r="G27" i="62"/>
  <c r="G26" i="62"/>
  <c r="G94" i="62"/>
  <c r="G95" i="62"/>
  <c r="G96" i="62"/>
  <c r="G97" i="62"/>
  <c r="G91" i="62"/>
  <c r="G92" i="62"/>
  <c r="G93" i="62"/>
  <c r="G89" i="62"/>
  <c r="G90" i="62"/>
  <c r="G84" i="62"/>
  <c r="G85" i="62"/>
  <c r="G86" i="62"/>
  <c r="G87" i="62"/>
  <c r="G88" i="62"/>
  <c r="G81" i="62"/>
  <c r="G82" i="62"/>
  <c r="G83" i="62"/>
  <c r="G78" i="62"/>
  <c r="G79" i="62"/>
  <c r="G80" i="62"/>
  <c r="G75" i="62"/>
  <c r="G76" i="62"/>
  <c r="G77" i="62"/>
  <c r="T60" i="73" l="1"/>
  <c r="T59" i="73"/>
  <c r="T58" i="73"/>
  <c r="T57" i="73"/>
  <c r="T56" i="73"/>
  <c r="T55" i="73"/>
  <c r="T54" i="73"/>
  <c r="T53" i="73"/>
  <c r="T52" i="73"/>
  <c r="T51" i="73"/>
  <c r="T50" i="73"/>
  <c r="T49" i="73"/>
  <c r="T48" i="73"/>
  <c r="T47" i="73"/>
  <c r="T46" i="73"/>
  <c r="T45" i="73"/>
  <c r="T44" i="73"/>
  <c r="T43" i="73"/>
  <c r="T42" i="73"/>
  <c r="T41" i="73"/>
  <c r="T40" i="73"/>
  <c r="T39" i="73"/>
  <c r="T30" i="73"/>
  <c r="F61" i="73"/>
  <c r="H61" i="73" s="1"/>
  <c r="T29" i="73"/>
  <c r="F60" i="73"/>
  <c r="H60" i="73" s="1"/>
  <c r="T28" i="73"/>
  <c r="F59" i="73"/>
  <c r="H59" i="73" s="1"/>
  <c r="T27" i="73"/>
  <c r="F58" i="73"/>
  <c r="H58" i="73" s="1"/>
  <c r="T26" i="73"/>
  <c r="F57" i="73"/>
  <c r="H57" i="73" s="1"/>
  <c r="T25" i="73"/>
  <c r="F56" i="73"/>
  <c r="H56" i="73" s="1"/>
  <c r="T24" i="73"/>
  <c r="F55" i="73"/>
  <c r="H55" i="73" s="1"/>
  <c r="T23" i="73"/>
  <c r="F54" i="73"/>
  <c r="H54" i="73" s="1"/>
  <c r="T22" i="73"/>
  <c r="F53" i="73"/>
  <c r="H53" i="73" s="1"/>
  <c r="T21" i="73"/>
  <c r="F52" i="73"/>
  <c r="H52" i="73" s="1"/>
  <c r="T20" i="73"/>
  <c r="F51" i="73"/>
  <c r="H51" i="73" s="1"/>
  <c r="T19" i="73"/>
  <c r="F50" i="73"/>
  <c r="H50" i="73" s="1"/>
  <c r="T18" i="73"/>
  <c r="F49" i="73"/>
  <c r="H49" i="73" s="1"/>
  <c r="T17" i="73"/>
  <c r="F48" i="73"/>
  <c r="H48" i="73" s="1"/>
  <c r="T16" i="73"/>
  <c r="F47" i="73"/>
  <c r="H47" i="73" s="1"/>
  <c r="T15" i="73"/>
  <c r="F46" i="73"/>
  <c r="H46" i="73" s="1"/>
  <c r="T14" i="73"/>
  <c r="F45" i="73"/>
  <c r="H45" i="73" s="1"/>
  <c r="T13" i="73"/>
  <c r="F44" i="73"/>
  <c r="H44" i="73" s="1"/>
  <c r="T12" i="73"/>
  <c r="F43" i="73"/>
  <c r="H43" i="73" s="1"/>
  <c r="T11" i="73"/>
  <c r="F42" i="73"/>
  <c r="H42" i="73" s="1"/>
  <c r="T10" i="73"/>
  <c r="F41" i="73"/>
  <c r="H41" i="73" s="1"/>
  <c r="T9" i="73"/>
  <c r="F40" i="73"/>
  <c r="H40" i="73" s="1"/>
  <c r="T8" i="73"/>
  <c r="F39" i="73"/>
  <c r="H39" i="73" s="1"/>
  <c r="U2" i="73"/>
  <c r="U7" i="73" l="1"/>
  <c r="V7" i="73" s="1"/>
  <c r="F62" i="73"/>
  <c r="H62" i="73" s="1"/>
  <c r="U59" i="73"/>
  <c r="U11" i="73"/>
  <c r="U15" i="73"/>
  <c r="U19" i="73"/>
  <c r="U23" i="73"/>
  <c r="U26" i="73"/>
  <c r="U30" i="73"/>
  <c r="U12" i="73"/>
  <c r="U16" i="73"/>
  <c r="U20" i="73"/>
  <c r="U24" i="73"/>
  <c r="U27" i="73"/>
  <c r="U8" i="73"/>
  <c r="U9" i="73"/>
  <c r="U13" i="73"/>
  <c r="U17" i="73"/>
  <c r="U21" i="73"/>
  <c r="U28" i="73"/>
  <c r="U10" i="73"/>
  <c r="U14" i="73"/>
  <c r="U18" i="73"/>
  <c r="U22" i="73"/>
  <c r="U25" i="73"/>
  <c r="U29" i="73"/>
  <c r="U39" i="73"/>
  <c r="U41" i="73"/>
  <c r="U43" i="73"/>
  <c r="U51" i="73"/>
  <c r="U55" i="73"/>
  <c r="U56" i="73"/>
  <c r="U50" i="73"/>
  <c r="V2" i="73"/>
  <c r="U58" i="73"/>
  <c r="U45" i="73"/>
  <c r="U54" i="73"/>
  <c r="U60" i="73"/>
  <c r="U42" i="73"/>
  <c r="U47" i="73"/>
  <c r="U49" i="73"/>
  <c r="U57" i="73"/>
  <c r="U46" i="73"/>
  <c r="U53" i="73"/>
  <c r="T2" i="73"/>
  <c r="U40" i="73"/>
  <c r="U44" i="73"/>
  <c r="U48" i="73"/>
  <c r="U52" i="73"/>
  <c r="U6" i="49" l="1"/>
  <c r="U129" i="63" l="1"/>
  <c r="U130" i="63"/>
  <c r="U97" i="63"/>
  <c r="U98" i="63"/>
  <c r="U62" i="63"/>
  <c r="U63" i="63"/>
  <c r="U31" i="63"/>
  <c r="V74" i="63" l="1"/>
  <c r="W74" i="63" s="1"/>
  <c r="V73" i="63"/>
  <c r="W73" i="63" s="1"/>
  <c r="V72" i="63"/>
  <c r="W72" i="63" s="1"/>
  <c r="U128" i="63" l="1"/>
  <c r="U127" i="63"/>
  <c r="U126" i="63"/>
  <c r="U125" i="63"/>
  <c r="U124" i="63"/>
  <c r="U123" i="63"/>
  <c r="U122" i="63"/>
  <c r="U121" i="63"/>
  <c r="U120" i="63"/>
  <c r="U119" i="63"/>
  <c r="U118" i="63"/>
  <c r="U117" i="63"/>
  <c r="U116" i="63"/>
  <c r="U115" i="63"/>
  <c r="U114" i="63"/>
  <c r="U113" i="63"/>
  <c r="U112" i="63"/>
  <c r="U111" i="63"/>
  <c r="U110" i="63"/>
  <c r="U109" i="63"/>
  <c r="U108" i="63"/>
  <c r="U107" i="63"/>
  <c r="U96" i="63"/>
  <c r="U95" i="63"/>
  <c r="U94" i="63"/>
  <c r="U93" i="63"/>
  <c r="U92" i="63"/>
  <c r="U91" i="63"/>
  <c r="U90" i="63"/>
  <c r="U89" i="63"/>
  <c r="U88" i="63"/>
  <c r="U87" i="63"/>
  <c r="U86" i="63"/>
  <c r="U85" i="63"/>
  <c r="U84" i="63"/>
  <c r="U83" i="63"/>
  <c r="U82" i="63"/>
  <c r="U81" i="63"/>
  <c r="U80" i="63"/>
  <c r="U79" i="63"/>
  <c r="U78" i="63"/>
  <c r="U77" i="63"/>
  <c r="U76" i="63"/>
  <c r="U75" i="63"/>
  <c r="V69" i="63"/>
  <c r="U61" i="63"/>
  <c r="U60" i="63"/>
  <c r="U59" i="63"/>
  <c r="U58" i="63"/>
  <c r="U57" i="63"/>
  <c r="U56" i="63"/>
  <c r="U55" i="63"/>
  <c r="U54" i="63"/>
  <c r="U53" i="63"/>
  <c r="U52" i="63"/>
  <c r="U51" i="63"/>
  <c r="U50" i="63"/>
  <c r="U49" i="63"/>
  <c r="U48" i="63"/>
  <c r="U47" i="63"/>
  <c r="U46" i="63"/>
  <c r="U45" i="63"/>
  <c r="U44" i="63"/>
  <c r="U43" i="63"/>
  <c r="U42" i="63"/>
  <c r="U41" i="63"/>
  <c r="U40" i="63"/>
  <c r="U30" i="63"/>
  <c r="V6" i="63"/>
  <c r="W6" i="63" s="1"/>
  <c r="U29" i="63"/>
  <c r="U28" i="63"/>
  <c r="U27" i="63"/>
  <c r="U26" i="63"/>
  <c r="U25" i="63"/>
  <c r="U24" i="63"/>
  <c r="U23" i="63"/>
  <c r="U22" i="63"/>
  <c r="U21" i="63"/>
  <c r="U20" i="63"/>
  <c r="U19" i="63"/>
  <c r="U18" i="63"/>
  <c r="U17" i="63"/>
  <c r="U16" i="63"/>
  <c r="U15" i="63"/>
  <c r="U14" i="63"/>
  <c r="U13" i="63"/>
  <c r="U12" i="63"/>
  <c r="U11" i="63"/>
  <c r="U10" i="63"/>
  <c r="U9" i="63"/>
  <c r="U8" i="63"/>
  <c r="V5" i="63"/>
  <c r="W5" i="63" s="1"/>
  <c r="V2" i="63"/>
  <c r="U127" i="62"/>
  <c r="U126" i="62"/>
  <c r="U125" i="62"/>
  <c r="U124" i="62"/>
  <c r="U123" i="62"/>
  <c r="U122" i="62"/>
  <c r="U121" i="62"/>
  <c r="U120" i="62"/>
  <c r="U119" i="62"/>
  <c r="U118" i="62"/>
  <c r="U117" i="62"/>
  <c r="U116" i="62"/>
  <c r="U115" i="62"/>
  <c r="U114" i="62"/>
  <c r="U113" i="62"/>
  <c r="U112" i="62"/>
  <c r="U111" i="62"/>
  <c r="U110" i="62"/>
  <c r="U109" i="62"/>
  <c r="U108" i="62"/>
  <c r="U107" i="62"/>
  <c r="U106" i="62"/>
  <c r="U96" i="62"/>
  <c r="U95" i="62"/>
  <c r="U94" i="62"/>
  <c r="U93" i="62"/>
  <c r="U92" i="62"/>
  <c r="U91" i="62"/>
  <c r="U90" i="62"/>
  <c r="U89" i="62"/>
  <c r="U88" i="62"/>
  <c r="U87" i="62"/>
  <c r="U86" i="62"/>
  <c r="U85" i="62"/>
  <c r="U84" i="62"/>
  <c r="U83" i="62"/>
  <c r="U82" i="62"/>
  <c r="U81" i="62"/>
  <c r="U80" i="62"/>
  <c r="U79" i="62"/>
  <c r="U78" i="62"/>
  <c r="U77" i="62"/>
  <c r="U76" i="62"/>
  <c r="U75" i="62"/>
  <c r="U74" i="62"/>
  <c r="V68" i="62"/>
  <c r="V77" i="63" l="1"/>
  <c r="V81" i="63"/>
  <c r="V85" i="63"/>
  <c r="V89" i="63"/>
  <c r="V92" i="63"/>
  <c r="V96" i="63"/>
  <c r="V9" i="63"/>
  <c r="V13" i="63"/>
  <c r="V17" i="63"/>
  <c r="V21" i="63"/>
  <c r="V28" i="63"/>
  <c r="V8" i="63"/>
  <c r="V78" i="63"/>
  <c r="V82" i="63"/>
  <c r="V86" i="63"/>
  <c r="V90" i="63"/>
  <c r="V93" i="63"/>
  <c r="V97" i="63"/>
  <c r="V10" i="63"/>
  <c r="V14" i="63"/>
  <c r="V18" i="63"/>
  <c r="V22" i="63"/>
  <c r="V25" i="63"/>
  <c r="V29" i="63"/>
  <c r="V79" i="63"/>
  <c r="V83" i="63"/>
  <c r="V87" i="63"/>
  <c r="V91" i="63"/>
  <c r="V94" i="63"/>
  <c r="V98" i="63"/>
  <c r="V11" i="63"/>
  <c r="V15" i="63"/>
  <c r="V19" i="63"/>
  <c r="V23" i="63"/>
  <c r="V26" i="63"/>
  <c r="V30" i="63"/>
  <c r="V76" i="63"/>
  <c r="V80" i="63"/>
  <c r="V84" i="63"/>
  <c r="V88" i="63"/>
  <c r="V95" i="63"/>
  <c r="V75" i="63"/>
  <c r="V12" i="63"/>
  <c r="V16" i="63"/>
  <c r="V20" i="63"/>
  <c r="V24" i="63"/>
  <c r="V27" i="63"/>
  <c r="V31" i="63"/>
  <c r="V43" i="63"/>
  <c r="V51" i="63"/>
  <c r="V55" i="63"/>
  <c r="V47" i="63"/>
  <c r="V59" i="63"/>
  <c r="V130" i="63"/>
  <c r="V63" i="63"/>
  <c r="V129" i="63"/>
  <c r="V62" i="63"/>
  <c r="V40" i="63"/>
  <c r="V44" i="63"/>
  <c r="V48" i="63"/>
  <c r="V52" i="63"/>
  <c r="V60" i="63"/>
  <c r="W2" i="63"/>
  <c r="V108" i="63"/>
  <c r="V112" i="63"/>
  <c r="V116" i="63"/>
  <c r="V120" i="63"/>
  <c r="V124" i="63"/>
  <c r="V128" i="63"/>
  <c r="V42" i="63"/>
  <c r="V46" i="63"/>
  <c r="V50" i="63"/>
  <c r="V54" i="63"/>
  <c r="V58" i="63"/>
  <c r="V107" i="63"/>
  <c r="V111" i="63"/>
  <c r="V115" i="63"/>
  <c r="V119" i="63"/>
  <c r="V127" i="63"/>
  <c r="V110" i="63"/>
  <c r="V114" i="63"/>
  <c r="V118" i="63"/>
  <c r="V122" i="63"/>
  <c r="V126" i="63"/>
  <c r="V41" i="63"/>
  <c r="V45" i="63"/>
  <c r="V49" i="63"/>
  <c r="V53" i="63"/>
  <c r="V57" i="63"/>
  <c r="V61" i="63"/>
  <c r="V109" i="63"/>
  <c r="V113" i="63"/>
  <c r="V117" i="63"/>
  <c r="V121" i="63"/>
  <c r="V125" i="63"/>
  <c r="V7" i="63"/>
  <c r="W7" i="63" s="1"/>
  <c r="V56" i="63"/>
  <c r="W69" i="63"/>
  <c r="V123" i="63"/>
  <c r="V71" i="62"/>
  <c r="W71" i="62" s="1"/>
  <c r="V73" i="62"/>
  <c r="W73" i="62" s="1"/>
  <c r="V72" i="62"/>
  <c r="W72" i="62" s="1"/>
  <c r="W68" i="62"/>
  <c r="U2" i="63" l="1"/>
  <c r="U69" i="63"/>
  <c r="V7" i="62"/>
  <c r="W7" i="62" s="1"/>
  <c r="U61" i="62"/>
  <c r="U60" i="62"/>
  <c r="U59" i="62"/>
  <c r="U58" i="62"/>
  <c r="U57" i="62"/>
  <c r="U56" i="62"/>
  <c r="U55" i="62"/>
  <c r="U54" i="62"/>
  <c r="U53" i="62"/>
  <c r="U52" i="62"/>
  <c r="U51" i="62"/>
  <c r="U50" i="62"/>
  <c r="U49" i="62"/>
  <c r="U48" i="62"/>
  <c r="U47" i="62"/>
  <c r="U46" i="62"/>
  <c r="U45" i="62"/>
  <c r="U44" i="62"/>
  <c r="U43" i="62"/>
  <c r="U42" i="62"/>
  <c r="U41" i="62"/>
  <c r="U40" i="62"/>
  <c r="U30" i="62"/>
  <c r="U29" i="62"/>
  <c r="U28" i="62"/>
  <c r="U27" i="62"/>
  <c r="U26" i="62"/>
  <c r="U25" i="62"/>
  <c r="U24" i="62"/>
  <c r="U23" i="62"/>
  <c r="U22" i="62"/>
  <c r="U21" i="62"/>
  <c r="U20" i="62"/>
  <c r="U19" i="62"/>
  <c r="U18" i="62"/>
  <c r="U17" i="62"/>
  <c r="U16" i="62"/>
  <c r="U15" i="62"/>
  <c r="U14" i="62"/>
  <c r="U13" i="62"/>
  <c r="U12" i="62"/>
  <c r="U11" i="62"/>
  <c r="U10" i="62"/>
  <c r="U9" i="62"/>
  <c r="U8" i="62"/>
  <c r="V6" i="62"/>
  <c r="W6" i="62" s="1"/>
  <c r="V2" i="62"/>
  <c r="V109" i="62" l="1"/>
  <c r="V9" i="62"/>
  <c r="V78" i="62"/>
  <c r="V82" i="62"/>
  <c r="V86" i="62"/>
  <c r="V90" i="62"/>
  <c r="V93" i="62"/>
  <c r="V74" i="62"/>
  <c r="V12" i="62"/>
  <c r="V16" i="62"/>
  <c r="V20" i="62"/>
  <c r="V24" i="62"/>
  <c r="V27" i="62"/>
  <c r="V8" i="62"/>
  <c r="V11" i="62"/>
  <c r="V23" i="62"/>
  <c r="V30" i="62"/>
  <c r="V75" i="62"/>
  <c r="V79" i="62"/>
  <c r="V83" i="62"/>
  <c r="V87" i="62"/>
  <c r="V94" i="62"/>
  <c r="V13" i="62"/>
  <c r="V17" i="62"/>
  <c r="V21" i="62"/>
  <c r="V28" i="62"/>
  <c r="V76" i="62"/>
  <c r="V80" i="62"/>
  <c r="V84" i="62"/>
  <c r="V88" i="62"/>
  <c r="V91" i="62"/>
  <c r="V95" i="62"/>
  <c r="V10" i="62"/>
  <c r="V14" i="62"/>
  <c r="V18" i="62"/>
  <c r="V22" i="62"/>
  <c r="V25" i="62"/>
  <c r="V29" i="62"/>
  <c r="V77" i="62"/>
  <c r="V81" i="62"/>
  <c r="V85" i="62"/>
  <c r="V89" i="62"/>
  <c r="V92" i="62"/>
  <c r="V96" i="62"/>
  <c r="V15" i="62"/>
  <c r="V19" i="62"/>
  <c r="V26" i="62"/>
  <c r="V5" i="62"/>
  <c r="W5" i="62" s="1"/>
  <c r="V58" i="62"/>
  <c r="V127" i="62"/>
  <c r="V126" i="62"/>
  <c r="V125" i="62"/>
  <c r="V124" i="62"/>
  <c r="V123" i="62"/>
  <c r="V122" i="62"/>
  <c r="V121" i="62"/>
  <c r="V120" i="62"/>
  <c r="V119" i="62"/>
  <c r="V118" i="62"/>
  <c r="V117" i="62"/>
  <c r="V116" i="62"/>
  <c r="V115" i="62"/>
  <c r="V114" i="62"/>
  <c r="V113" i="62"/>
  <c r="V112" i="62"/>
  <c r="V111" i="62"/>
  <c r="V110" i="62"/>
  <c r="V108" i="62"/>
  <c r="V107" i="62"/>
  <c r="V106" i="62"/>
  <c r="V43" i="62"/>
  <c r="V47" i="62"/>
  <c r="V51" i="62"/>
  <c r="V55" i="62"/>
  <c r="V59" i="62"/>
  <c r="V40" i="62"/>
  <c r="V44" i="62"/>
  <c r="V48" i="62"/>
  <c r="V52" i="62"/>
  <c r="V56" i="62"/>
  <c r="V60" i="62"/>
  <c r="V41" i="62"/>
  <c r="V49" i="62"/>
  <c r="V57" i="62"/>
  <c r="V61" i="62"/>
  <c r="V45" i="62"/>
  <c r="V53" i="62"/>
  <c r="W2" i="62"/>
  <c r="V42" i="62"/>
  <c r="V46" i="62"/>
  <c r="V50" i="62"/>
  <c r="V54" i="62"/>
  <c r="U2" i="62" l="1"/>
  <c r="U68" i="62"/>
  <c r="T55" i="49" l="1"/>
  <c r="V6" i="49"/>
  <c r="T30" i="49"/>
  <c r="T24" i="49"/>
  <c r="T40" i="49" l="1"/>
  <c r="T41" i="49"/>
  <c r="T42" i="49"/>
  <c r="T43" i="49"/>
  <c r="T44" i="49"/>
  <c r="T45" i="49"/>
  <c r="T46" i="49"/>
  <c r="T47" i="49"/>
  <c r="T48" i="49"/>
  <c r="T49" i="49"/>
  <c r="T50" i="49"/>
  <c r="T51" i="49"/>
  <c r="T52" i="49"/>
  <c r="T53" i="49"/>
  <c r="T54" i="49"/>
  <c r="T56" i="49"/>
  <c r="T57" i="49"/>
  <c r="T58" i="49"/>
  <c r="T59" i="49"/>
  <c r="T60" i="49"/>
  <c r="T39" i="49"/>
  <c r="U7" i="49" l="1"/>
  <c r="V7" i="49" s="1"/>
  <c r="U5" i="49"/>
  <c r="V5" i="49" s="1"/>
  <c r="T29" i="49" l="1"/>
  <c r="T28" i="49"/>
  <c r="T27" i="49"/>
  <c r="T26" i="49"/>
  <c r="T25" i="49"/>
  <c r="T23" i="49"/>
  <c r="T22" i="49"/>
  <c r="T21" i="49"/>
  <c r="T20" i="49"/>
  <c r="T19" i="49"/>
  <c r="T18" i="49"/>
  <c r="T17" i="49"/>
  <c r="T16" i="49"/>
  <c r="T15" i="49"/>
  <c r="T14" i="49"/>
  <c r="T13" i="49"/>
  <c r="T12" i="49"/>
  <c r="T11" i="49"/>
  <c r="T10" i="49"/>
  <c r="T9" i="49"/>
  <c r="T8" i="49"/>
  <c r="U2" i="49"/>
  <c r="U11" i="49" l="1"/>
  <c r="U15" i="49"/>
  <c r="U19" i="49"/>
  <c r="U23" i="49"/>
  <c r="U26" i="49"/>
  <c r="U30" i="49"/>
  <c r="U14" i="49"/>
  <c r="U22" i="49"/>
  <c r="U29" i="49"/>
  <c r="U12" i="49"/>
  <c r="U16" i="49"/>
  <c r="U20" i="49"/>
  <c r="U24" i="49"/>
  <c r="U27" i="49"/>
  <c r="U8" i="49"/>
  <c r="U9" i="49"/>
  <c r="U13" i="49"/>
  <c r="U17" i="49"/>
  <c r="U21" i="49"/>
  <c r="U28" i="49"/>
  <c r="U10" i="49"/>
  <c r="U18" i="49"/>
  <c r="U25" i="49"/>
  <c r="U55" i="49"/>
  <c r="U58" i="49"/>
  <c r="U51" i="49"/>
  <c r="U54" i="49"/>
  <c r="U53" i="49"/>
  <c r="U57" i="49"/>
  <c r="U40" i="49"/>
  <c r="U49" i="49"/>
  <c r="U47" i="49"/>
  <c r="U50" i="49"/>
  <c r="U45" i="49"/>
  <c r="U52" i="49"/>
  <c r="U60" i="49"/>
  <c r="U43" i="49"/>
  <c r="U46" i="49"/>
  <c r="U41" i="49"/>
  <c r="U48" i="49"/>
  <c r="U56" i="49"/>
  <c r="U59" i="49"/>
  <c r="U42" i="49"/>
  <c r="U39" i="49"/>
  <c r="U44" i="49"/>
  <c r="V2" i="49"/>
  <c r="T2" i="49" l="1"/>
  <c r="U6" i="73" l="1"/>
  <c r="V6" i="73" s="1"/>
  <c r="U5" i="73"/>
  <c r="V5" i="73" s="1"/>
</calcChain>
</file>

<file path=xl/sharedStrings.xml><?xml version="1.0" encoding="utf-8"?>
<sst xmlns="http://schemas.openxmlformats.org/spreadsheetml/2006/main" count="824" uniqueCount="151">
  <si>
    <t>Bracknell Forest</t>
  </si>
  <si>
    <t>Isle of Wight</t>
  </si>
  <si>
    <t>Medway</t>
  </si>
  <si>
    <t>Reading</t>
  </si>
  <si>
    <t>East Sussex</t>
  </si>
  <si>
    <t>West Sussex</t>
  </si>
  <si>
    <t>Hampshire</t>
  </si>
  <si>
    <t>Surrey</t>
  </si>
  <si>
    <t>Buckinghamshire</t>
  </si>
  <si>
    <t>Kent</t>
  </si>
  <si>
    <t>Milton Keynes</t>
  </si>
  <si>
    <t>Oxfordshire</t>
  </si>
  <si>
    <t>Portsmouth</t>
  </si>
  <si>
    <t>Slough</t>
  </si>
  <si>
    <t>Southampton</t>
  </si>
  <si>
    <t>West Berkshire</t>
  </si>
  <si>
    <t>Wokingham</t>
  </si>
  <si>
    <t>Contents</t>
  </si>
  <si>
    <t>Page</t>
  </si>
  <si>
    <t>Please click the icon below to go to the home page (Contents)</t>
  </si>
  <si>
    <t xml:space="preserve">WARNING - This spreadsheet uses macros please ensure you have enabled macros before attempting to use </t>
  </si>
  <si>
    <t>Windsor &amp; Maidenhead</t>
  </si>
  <si>
    <t>Brighton &amp; Hove</t>
  </si>
  <si>
    <t>South East</t>
  </si>
  <si>
    <t>Click the               icon on the home page to return to this page.</t>
  </si>
  <si>
    <t>Jump to...</t>
  </si>
  <si>
    <t>Select your LA here to highlight throughout the report:</t>
  </si>
  <si>
    <t>Somerset</t>
  </si>
  <si>
    <t>Trend</t>
  </si>
  <si>
    <t>Home</t>
  </si>
  <si>
    <r>
      <t xml:space="preserve">CSC Workforce Data
</t>
    </r>
    <r>
      <rPr>
        <b/>
        <sz val="24"/>
        <color rgb="FF00B050"/>
        <rFont val="Arial"/>
        <family val="2"/>
      </rPr>
      <t>(Public)</t>
    </r>
  </si>
  <si>
    <t xml:space="preserve">This report has been updated using data published by the DfE. </t>
  </si>
  <si>
    <t>This report can be shared with external colleagues and members of the public.</t>
  </si>
  <si>
    <t>Social Worker Vacancies</t>
  </si>
  <si>
    <t>Social Worker Turnover</t>
  </si>
  <si>
    <t>Agency Social Workers</t>
  </si>
  <si>
    <t>Total Social Workers</t>
  </si>
  <si>
    <t>Number of Vacancies</t>
  </si>
  <si>
    <t>England</t>
  </si>
  <si>
    <t>South East Vacancy Rate</t>
  </si>
  <si>
    <t>England Vacancy Rate</t>
  </si>
  <si>
    <t>Swindon</t>
  </si>
  <si>
    <t>South West Vacancy Rate</t>
  </si>
  <si>
    <t>South West</t>
  </si>
  <si>
    <t>Total Number of Leavers</t>
  </si>
  <si>
    <t>Total Number of Starters</t>
  </si>
  <si>
    <t>Social Worker Turnover (Headcount)</t>
  </si>
  <si>
    <t>Social Worker Turnover (FTE)</t>
  </si>
  <si>
    <t>Agency Worker Rate (Headcount)</t>
  </si>
  <si>
    <t>Number of Social Workers</t>
  </si>
  <si>
    <t>Number of Agency Workers</t>
  </si>
  <si>
    <t>Agency Worker Rate</t>
  </si>
  <si>
    <t xml:space="preserve">Number   Covering Vacancies </t>
  </si>
  <si>
    <t>Agency Worker Rate (FTE)</t>
  </si>
  <si>
    <t>Absence</t>
  </si>
  <si>
    <t>Age</t>
  </si>
  <si>
    <t>Where heat mapping is used to colour the tables this is done for each LA's data (i.e. in rows) and higher values are represented by darker colour.</t>
  </si>
  <si>
    <t>Time in Service</t>
  </si>
  <si>
    <t>Vacancy Rate</t>
  </si>
  <si>
    <t>Absence Rate</t>
  </si>
  <si>
    <t xml:space="preserve">Number of Working Days Lost </t>
  </si>
  <si>
    <t>Social Worker Absence</t>
  </si>
  <si>
    <t>(none)</t>
  </si>
  <si>
    <r>
      <t xml:space="preserve">If you have any queries regarding this report please contact Joe Cornford-Hutchings, Information Analyst, at </t>
    </r>
    <r>
      <rPr>
        <b/>
        <sz val="10"/>
        <rFont val="Arial"/>
        <family val="2"/>
      </rPr>
      <t>CSDataBenchmarking@eastsussex.gov.uk</t>
    </r>
    <r>
      <rPr>
        <sz val="10"/>
        <rFont val="Arial"/>
        <family val="2"/>
      </rPr>
      <t xml:space="preserve"> or on 01273 335931.</t>
    </r>
  </si>
  <si>
    <t>Vacancy Rate (%) 2020</t>
  </si>
  <si>
    <t>Turnover Rate (%) 2020</t>
  </si>
  <si>
    <t>Agency Worker Rate 2020</t>
  </si>
  <si>
    <t>Change in Turnover Rate of Social Workers at 30th September 2019-2021 (FTE)</t>
  </si>
  <si>
    <t>Vacancy Rate (%) 2021</t>
  </si>
  <si>
    <t>Change 2019-2021</t>
  </si>
  <si>
    <t>Turnover Rate (%) 2021</t>
  </si>
  <si>
    <t>Agency Worker Rate 2021</t>
  </si>
  <si>
    <t>Vacancy Rate of Social Workers at 30th September 2022 (FTE)</t>
  </si>
  <si>
    <t>Turnover Rate of Social Workers, Year ending 30th September 2022 (Headcount)</t>
  </si>
  <si>
    <t>Turnover Rate of Social Workers, Year ending 30th September 2022 (FTE)</t>
  </si>
  <si>
    <t>Agency Worker Rate at 30th September 2022 (Headcount)</t>
  </si>
  <si>
    <t>Agency Worker Rate of Social Workers, Year ending 30th September 2022 (FTE)</t>
  </si>
  <si>
    <t>Change in Vacancy Rate of Social Workers at 30th September 2020-2022 (FTE)</t>
  </si>
  <si>
    <t>Change in Turnover Rate of Social Workers at 30th September 2020-2022 (Headcount)</t>
  </si>
  <si>
    <t>Change in Agency Worker Rate at 30th September 2020-2022 (Headcount)</t>
  </si>
  <si>
    <t>Change in Agency Worker Rate at 30th September 2020-2022 (FTE)</t>
  </si>
  <si>
    <t>Vacancy Rate (%) 2022</t>
  </si>
  <si>
    <t>Turnover Rate (%) 2022</t>
  </si>
  <si>
    <t>Turnover  Rate 2022</t>
  </si>
  <si>
    <t>Agency Worker Rate 2022</t>
  </si>
  <si>
    <t>Change
 2020-2022</t>
  </si>
  <si>
    <t>Absence Rate of Social Workers during the year ending 30th September 2022 (FTE)</t>
  </si>
  <si>
    <t>Change
2020-2022</t>
  </si>
  <si>
    <t>Change in Absence Rate of Social Workers during the year ending 30th September 2020-2022 (FTE)</t>
  </si>
  <si>
    <t>Total Case Holders</t>
  </si>
  <si>
    <t>Number of Cases</t>
  </si>
  <si>
    <t>Caseload</t>
  </si>
  <si>
    <t>South East Avg. Caseload</t>
  </si>
  <si>
    <t>South West Avg. Caseload</t>
  </si>
  <si>
    <t>England Avg. Caseload</t>
  </si>
  <si>
    <t>Average Caseload at 30th September 2022 (FTE)</t>
  </si>
  <si>
    <t>Social Worker Caseloads</t>
  </si>
  <si>
    <t>Avg. Caseload 2020</t>
  </si>
  <si>
    <t>Avg. Caseload 2021</t>
  </si>
  <si>
    <t>Avg. Caseload 2022</t>
  </si>
  <si>
    <t>% Change 2020-2022</t>
  </si>
  <si>
    <t>60 years old and over</t>
  </si>
  <si>
    <t>50 to 59 years old</t>
  </si>
  <si>
    <t>40 to 49 years old</t>
  </si>
  <si>
    <t>30 to 39 years old</t>
  </si>
  <si>
    <t>20 to 29 years old</t>
  </si>
  <si>
    <t xml:space="preserve"> 50 to 59 years old</t>
  </si>
  <si>
    <t xml:space="preserve">  40 to 49 years old</t>
  </si>
  <si>
    <t>Percentage</t>
  </si>
  <si>
    <t>Number</t>
  </si>
  <si>
    <t>Number of FTE Social Workers</t>
  </si>
  <si>
    <t>Age (FTE)</t>
  </si>
  <si>
    <t>Age (Headcount)</t>
  </si>
  <si>
    <t>30 Years or more</t>
  </si>
  <si>
    <t>20 - 30 Years</t>
  </si>
  <si>
    <t>10 - 20 Years</t>
  </si>
  <si>
    <t>5 - 10 Years</t>
  </si>
  <si>
    <t>2 - 5 Years</t>
  </si>
  <si>
    <t>Less than 2 Years</t>
  </si>
  <si>
    <t>Number of FTE Social Workers (FTE)</t>
  </si>
  <si>
    <t>Time in Service (FTE)</t>
  </si>
  <si>
    <t>Number of Social Workers (Headcount)</t>
  </si>
  <si>
    <t>Time in Service (Headcount)</t>
  </si>
  <si>
    <t>Time in Service of Social Care Workforce at 30th September 2022 (Headcount)</t>
  </si>
  <si>
    <t>Time in Service of Social Care Workforce at 30th September 2022 (FTE)</t>
  </si>
  <si>
    <t>10 Years or more</t>
  </si>
  <si>
    <t>Time in Service of Social Care Workforce Leavers in the year ending 30th September 2022 (Headcount)</t>
  </si>
  <si>
    <t>Time in Service of Social Care Workforce Leavers in the year ending 30th September 2022 (FTE)</t>
  </si>
  <si>
    <t>Age breakdown of Social Care Workforce at 30th September 2022 (Headcount)</t>
  </si>
  <si>
    <t>Age breakdown of Social Care Workforce at 30th September 2022 (FTE)</t>
  </si>
  <si>
    <t>Time in Service: 
Current Social Care Workforce</t>
  </si>
  <si>
    <t>Time in Service: 
Social Care Workers Leaving during the Year</t>
  </si>
  <si>
    <t>Year ending September 2022</t>
  </si>
  <si>
    <t>Vacancy Rate of Social Workers at 30th September (FTE)</t>
  </si>
  <si>
    <t>Turnover Rate of Social Workers, Year ending 30th September (Headcount)</t>
  </si>
  <si>
    <t>Change in Vacancy Rate of Social Workers at 30th September (FTE)</t>
  </si>
  <si>
    <t>Change in Turnover Rate of Social Workers at 30th September (Headcount)</t>
  </si>
  <si>
    <t>Turnover Rate of Social Workers, Year ending 30th September (FTE)</t>
  </si>
  <si>
    <t>Change inTurnover Rate of Social Workers at 30th September (FTE)</t>
  </si>
  <si>
    <t>Agency Worker Rate at 30th September (Headcount)</t>
  </si>
  <si>
    <t>Agency Worker Rate at 30th September (FTE)</t>
  </si>
  <si>
    <t>Change in Agency Worker Rate at 30th September (Headcount)</t>
  </si>
  <si>
    <t>Change in Agency Worker Rate at 30th September (FTE)</t>
  </si>
  <si>
    <t>Age breakdown of Social Care Workforce at 30th September (Headcount)</t>
  </si>
  <si>
    <t>Age breakdown of Social Care Workforce at 30th September (FTE)</t>
  </si>
  <si>
    <t>Time in Service of Social Care Workforce at 30th September (Headcount)</t>
  </si>
  <si>
    <t>Time in Service of Social Care Workforce at 30th September (FTE)</t>
  </si>
  <si>
    <t>Change in Absence Rate of Social Workers in the year ending 30th September</t>
  </si>
  <si>
    <t>Absence Rate of Social Workers in the year ending 30th September (FTE)</t>
  </si>
  <si>
    <t>Average Social Worker Caseload at 30th September</t>
  </si>
  <si>
    <t>Change in Average Social Worker Caseload at 30th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</si>
</sst>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General_)"/>
    <numFmt numFmtId="167" formatCode="0.0%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14"/>
      <color indexed="39"/>
      <name val="Arial"/>
      <family val="2"/>
    </font>
    <font>
      <b/>
      <sz val="12"/>
      <color indexed="39"/>
      <name val="Arial"/>
      <family val="2"/>
    </font>
    <font>
      <sz val="8"/>
      <color indexed="16"/>
      <name val="Arial"/>
      <family val="2"/>
    </font>
    <font>
      <b/>
      <sz val="24"/>
      <color indexed="39"/>
      <name val="Arial"/>
      <family val="2"/>
    </font>
    <font>
      <b/>
      <u/>
      <sz val="10"/>
      <color indexed="39"/>
      <name val="Arial"/>
      <family val="2"/>
    </font>
    <font>
      <b/>
      <sz val="12"/>
      <color indexed="63"/>
      <name val="Arial"/>
      <family val="2"/>
    </font>
    <font>
      <b/>
      <sz val="25"/>
      <name val="Arial"/>
      <family val="2"/>
    </font>
    <font>
      <sz val="8"/>
      <color theme="1" tint="0.249977111117893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10"/>
      <color rgb="FFC00000"/>
      <name val="Arial"/>
      <family val="2"/>
    </font>
    <font>
      <sz val="8"/>
      <color rgb="FFFF0000"/>
      <name val="Arial"/>
      <family val="2"/>
    </font>
    <font>
      <b/>
      <sz val="16"/>
      <color indexed="39"/>
      <name val="Arial"/>
      <family val="2"/>
    </font>
    <font>
      <b/>
      <sz val="24"/>
      <color rgb="FF00B050"/>
      <name val="Arial"/>
      <family val="2"/>
    </font>
    <font>
      <b/>
      <sz val="10"/>
      <color rgb="FF00B050"/>
      <name val="Arial"/>
      <family val="2"/>
    </font>
    <font>
      <sz val="8"/>
      <color theme="0"/>
      <name val="Arial"/>
      <family val="2"/>
    </font>
    <font>
      <b/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4C6E7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medium">
        <color indexed="39"/>
      </right>
      <top style="medium">
        <color indexed="39"/>
      </top>
      <bottom/>
      <diagonal/>
    </border>
    <border>
      <left style="medium">
        <color indexed="39"/>
      </left>
      <right/>
      <top/>
      <bottom/>
      <diagonal/>
    </border>
    <border>
      <left/>
      <right style="medium">
        <color indexed="39"/>
      </right>
      <top/>
      <bottom/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medium">
        <color indexed="39"/>
      </right>
      <top/>
      <bottom style="medium">
        <color indexed="39"/>
      </bottom>
      <diagonal/>
    </border>
    <border>
      <left/>
      <right/>
      <top/>
      <bottom style="thick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FF99"/>
      </left>
      <right/>
      <top style="medium">
        <color rgb="FF66FF99"/>
      </top>
      <bottom style="medium">
        <color rgb="FF66FF99"/>
      </bottom>
      <diagonal/>
    </border>
    <border>
      <left/>
      <right style="medium">
        <color rgb="FF66FF99"/>
      </right>
      <top style="medium">
        <color rgb="FF66FF99"/>
      </top>
      <bottom style="medium">
        <color rgb="FF66FF99"/>
      </bottom>
      <diagonal/>
    </border>
    <border>
      <left style="medium">
        <color rgb="FF66FF99"/>
      </left>
      <right/>
      <top/>
      <bottom/>
      <diagonal/>
    </border>
    <border>
      <left style="thin">
        <color indexed="39"/>
      </left>
      <right/>
      <top style="thin">
        <color indexed="39"/>
      </top>
      <bottom/>
      <diagonal/>
    </border>
    <border>
      <left/>
      <right/>
      <top style="thin">
        <color indexed="39"/>
      </top>
      <bottom/>
      <diagonal/>
    </border>
    <border>
      <left/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/>
      <right style="thin">
        <color indexed="39"/>
      </right>
      <top/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39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39"/>
      </left>
      <right/>
      <top/>
      <bottom style="thin">
        <color indexed="39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39"/>
      </right>
      <top/>
      <bottom style="thin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39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85100"/>
      </right>
      <top/>
      <bottom/>
      <diagonal/>
    </border>
    <border>
      <left style="thin">
        <color rgb="FFC85100"/>
      </left>
      <right style="thin">
        <color auto="1"/>
      </right>
      <top/>
      <bottom/>
      <diagonal/>
    </border>
    <border>
      <left style="thin">
        <color indexed="39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6" fillId="0" borderId="0"/>
    <xf numFmtId="0" fontId="4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10" fillId="0" borderId="0" applyFont="0"/>
    <xf numFmtId="166" fontId="29" fillId="0" borderId="0"/>
    <xf numFmtId="0" fontId="28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492">
    <xf numFmtId="0" fontId="0" fillId="0" borderId="0" xfId="0"/>
    <xf numFmtId="0" fontId="8" fillId="24" borderId="0" xfId="0" applyFont="1" applyFill="1"/>
    <xf numFmtId="0" fontId="0" fillId="24" borderId="0" xfId="0" applyFill="1"/>
    <xf numFmtId="0" fontId="0" fillId="24" borderId="0" xfId="0" applyFill="1" applyBorder="1"/>
    <xf numFmtId="0" fontId="8" fillId="24" borderId="0" xfId="0" applyFont="1" applyFill="1" applyBorder="1"/>
    <xf numFmtId="0" fontId="32" fillId="24" borderId="0" xfId="0" applyFont="1" applyFill="1" applyBorder="1"/>
    <xf numFmtId="0" fontId="0" fillId="0" borderId="0" xfId="0" applyAlignment="1">
      <alignment wrapText="1"/>
    </xf>
    <xf numFmtId="0" fontId="35" fillId="24" borderId="0" xfId="0" applyFont="1" applyFill="1" applyBorder="1"/>
    <xf numFmtId="0" fontId="35" fillId="24" borderId="0" xfId="0" applyFont="1" applyFill="1"/>
    <xf numFmtId="0" fontId="35" fillId="24" borderId="0" xfId="0" applyFont="1" applyFill="1" applyBorder="1" applyAlignment="1">
      <alignment wrapText="1"/>
    </xf>
    <xf numFmtId="0" fontId="34" fillId="24" borderId="0" xfId="0" applyFont="1" applyFill="1" applyBorder="1" applyAlignment="1">
      <alignment horizontal="right"/>
    </xf>
    <xf numFmtId="0" fontId="4" fillId="24" borderId="0" xfId="0" applyFont="1" applyFill="1" applyBorder="1" applyAlignment="1">
      <alignment wrapText="1"/>
    </xf>
    <xf numFmtId="0" fontId="30" fillId="24" borderId="0" xfId="0" applyFont="1" applyFill="1" applyBorder="1"/>
    <xf numFmtId="0" fontId="30" fillId="24" borderId="10" xfId="0" applyFont="1" applyFill="1" applyBorder="1" applyAlignment="1">
      <alignment horizontal="left"/>
    </xf>
    <xf numFmtId="0" fontId="30" fillId="24" borderId="10" xfId="0" applyFont="1" applyFill="1" applyBorder="1" applyAlignment="1"/>
    <xf numFmtId="0" fontId="0" fillId="24" borderId="0" xfId="0" applyFill="1" applyBorder="1" applyAlignment="1">
      <alignment horizontal="right" wrapText="1"/>
    </xf>
    <xf numFmtId="0" fontId="0" fillId="24" borderId="0" xfId="0" applyFill="1" applyAlignment="1">
      <alignment wrapText="1"/>
    </xf>
    <xf numFmtId="0" fontId="5" fillId="24" borderId="0" xfId="0" applyFont="1" applyFill="1"/>
    <xf numFmtId="0" fontId="5" fillId="24" borderId="0" xfId="0" applyFont="1" applyFill="1" applyBorder="1"/>
    <xf numFmtId="0" fontId="0" fillId="24" borderId="12" xfId="0" applyFill="1" applyBorder="1"/>
    <xf numFmtId="0" fontId="0" fillId="24" borderId="13" xfId="0" applyFill="1" applyBorder="1"/>
    <xf numFmtId="0" fontId="5" fillId="24" borderId="11" xfId="0" applyFont="1" applyFill="1" applyBorder="1"/>
    <xf numFmtId="0" fontId="8" fillId="24" borderId="14" xfId="0" applyFont="1" applyFill="1" applyBorder="1"/>
    <xf numFmtId="0" fontId="8" fillId="24" borderId="12" xfId="0" applyFont="1" applyFill="1" applyBorder="1"/>
    <xf numFmtId="0" fontId="8" fillId="24" borderId="15" xfId="0" applyFont="1" applyFill="1" applyBorder="1"/>
    <xf numFmtId="0" fontId="8" fillId="24" borderId="16" xfId="0" applyFont="1" applyFill="1" applyBorder="1"/>
    <xf numFmtId="0" fontId="8" fillId="24" borderId="17" xfId="0" applyFont="1" applyFill="1" applyBorder="1"/>
    <xf numFmtId="0" fontId="8" fillId="24" borderId="18" xfId="0" applyFont="1" applyFill="1" applyBorder="1"/>
    <xf numFmtId="0" fontId="8" fillId="24" borderId="13" xfId="0" applyFont="1" applyFill="1" applyBorder="1"/>
    <xf numFmtId="0" fontId="8" fillId="24" borderId="19" xfId="0" applyFont="1" applyFill="1" applyBorder="1"/>
    <xf numFmtId="0" fontId="8" fillId="24" borderId="20" xfId="0" applyFont="1" applyFill="1" applyBorder="1"/>
    <xf numFmtId="0" fontId="9" fillId="24" borderId="17" xfId="0" applyFont="1" applyFill="1" applyBorder="1" applyAlignment="1">
      <alignment wrapText="1"/>
    </xf>
    <xf numFmtId="0" fontId="9" fillId="24" borderId="17" xfId="0" applyFont="1" applyFill="1" applyBorder="1"/>
    <xf numFmtId="0" fontId="35" fillId="24" borderId="16" xfId="0" applyFont="1" applyFill="1" applyBorder="1"/>
    <xf numFmtId="0" fontId="35" fillId="24" borderId="17" xfId="0" applyFont="1" applyFill="1" applyBorder="1"/>
    <xf numFmtId="0" fontId="30" fillId="24" borderId="0" xfId="0" applyFont="1" applyFill="1" applyBorder="1" applyAlignment="1">
      <alignment horizontal="left" indent="2"/>
    </xf>
    <xf numFmtId="0" fontId="4" fillId="24" borderId="0" xfId="0" applyFont="1" applyFill="1"/>
    <xf numFmtId="49" fontId="39" fillId="24" borderId="0" xfId="0" applyNumberFormat="1" applyFont="1" applyFill="1" applyBorder="1" applyAlignment="1">
      <alignment horizontal="right" wrapText="1"/>
    </xf>
    <xf numFmtId="0" fontId="5" fillId="24" borderId="0" xfId="0" applyFont="1" applyFill="1" applyBorder="1" applyProtection="1"/>
    <xf numFmtId="49" fontId="39" fillId="24" borderId="0" xfId="0" applyNumberFormat="1" applyFont="1" applyFill="1" applyBorder="1" applyAlignment="1">
      <alignment horizontal="right"/>
    </xf>
    <xf numFmtId="0" fontId="5" fillId="24" borderId="0" xfId="0" applyFont="1" applyFill="1" applyProtection="1"/>
    <xf numFmtId="0" fontId="5" fillId="24" borderId="0" xfId="0" applyFont="1" applyFill="1" applyBorder="1" applyAlignment="1" applyProtection="1"/>
    <xf numFmtId="3" fontId="5" fillId="24" borderId="0" xfId="0" applyNumberFormat="1" applyFont="1" applyFill="1" applyBorder="1" applyAlignment="1" applyProtection="1">
      <alignment horizontal="center"/>
    </xf>
    <xf numFmtId="0" fontId="11" fillId="24" borderId="0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horizontal="center" wrapText="1"/>
    </xf>
    <xf numFmtId="0" fontId="0" fillId="24" borderId="0" xfId="0" applyFill="1" applyBorder="1" applyAlignment="1" applyProtection="1">
      <alignment horizontal="center" wrapText="1"/>
    </xf>
    <xf numFmtId="0" fontId="5" fillId="25" borderId="0" xfId="0" applyFont="1" applyFill="1" applyBorder="1" applyAlignment="1" applyProtection="1">
      <alignment wrapText="1"/>
    </xf>
    <xf numFmtId="0" fontId="9" fillId="25" borderId="0" xfId="0" applyFont="1" applyFill="1" applyBorder="1" applyAlignment="1" applyProtection="1">
      <alignment horizontal="center"/>
    </xf>
    <xf numFmtId="0" fontId="5" fillId="25" borderId="0" xfId="0" applyFont="1" applyFill="1" applyBorder="1" applyProtection="1"/>
    <xf numFmtId="0" fontId="0" fillId="25" borderId="0" xfId="0" applyFill="1" applyBorder="1" applyAlignment="1">
      <alignment horizontal="left" vertical="top" wrapText="1"/>
    </xf>
    <xf numFmtId="0" fontId="36" fillId="25" borderId="0" xfId="0" applyFont="1" applyFill="1" applyBorder="1" applyAlignment="1" applyProtection="1">
      <alignment horizontal="left" vertical="top" wrapText="1"/>
    </xf>
    <xf numFmtId="0" fontId="0" fillId="25" borderId="0" xfId="0" applyFill="1" applyBorder="1" applyAlignment="1">
      <alignment wrapText="1"/>
    </xf>
    <xf numFmtId="0" fontId="5" fillId="24" borderId="0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5" fillId="24" borderId="33" xfId="0" applyFont="1" applyFill="1" applyBorder="1" applyProtection="1"/>
    <xf numFmtId="0" fontId="5" fillId="24" borderId="34" xfId="0" applyFont="1" applyFill="1" applyBorder="1" applyProtection="1"/>
    <xf numFmtId="0" fontId="5" fillId="24" borderId="35" xfId="0" applyFont="1" applyFill="1" applyBorder="1" applyProtection="1"/>
    <xf numFmtId="0" fontId="38" fillId="24" borderId="36" xfId="0" applyFont="1" applyFill="1" applyBorder="1" applyProtection="1"/>
    <xf numFmtId="0" fontId="5" fillId="24" borderId="37" xfId="0" applyFont="1" applyFill="1" applyBorder="1" applyProtection="1"/>
    <xf numFmtId="0" fontId="5" fillId="24" borderId="36" xfId="0" applyFont="1" applyFill="1" applyBorder="1" applyProtection="1"/>
    <xf numFmtId="0" fontId="5" fillId="24" borderId="36" xfId="0" applyFont="1" applyFill="1" applyBorder="1" applyAlignment="1" applyProtection="1"/>
    <xf numFmtId="0" fontId="5" fillId="24" borderId="37" xfId="0" applyFont="1" applyFill="1" applyBorder="1" applyAlignment="1" applyProtection="1"/>
    <xf numFmtId="0" fontId="5" fillId="24" borderId="36" xfId="0" applyFont="1" applyFill="1" applyBorder="1" applyAlignment="1" applyProtection="1">
      <alignment vertical="center"/>
    </xf>
    <xf numFmtId="0" fontId="5" fillId="24" borderId="37" xfId="0" applyFont="1" applyFill="1" applyBorder="1" applyAlignment="1" applyProtection="1">
      <alignment vertical="center"/>
    </xf>
    <xf numFmtId="0" fontId="5" fillId="24" borderId="38" xfId="0" applyFont="1" applyFill="1" applyBorder="1" applyProtection="1"/>
    <xf numFmtId="0" fontId="5" fillId="24" borderId="39" xfId="0" applyFont="1" applyFill="1" applyBorder="1" applyProtection="1"/>
    <xf numFmtId="0" fontId="5" fillId="24" borderId="40" xfId="0" applyFont="1" applyFill="1" applyBorder="1" applyProtection="1"/>
    <xf numFmtId="0" fontId="50" fillId="24" borderId="0" xfId="0" applyFont="1" applyFill="1" applyBorder="1" applyAlignment="1" applyProtection="1">
      <alignment horizontal="left" vertical="center"/>
    </xf>
    <xf numFmtId="0" fontId="5" fillId="27" borderId="25" xfId="0" applyFont="1" applyFill="1" applyBorder="1" applyAlignment="1" applyProtection="1">
      <alignment horizontal="left" vertical="center" wrapText="1"/>
    </xf>
    <xf numFmtId="0" fontId="36" fillId="24" borderId="41" xfId="0" applyFont="1" applyFill="1" applyBorder="1" applyProtection="1"/>
    <xf numFmtId="0" fontId="36" fillId="24" borderId="42" xfId="0" applyFont="1" applyFill="1" applyBorder="1" applyProtection="1"/>
    <xf numFmtId="0" fontId="36" fillId="24" borderId="42" xfId="0" applyFont="1" applyFill="1" applyBorder="1" applyAlignment="1" applyProtection="1"/>
    <xf numFmtId="0" fontId="36" fillId="24" borderId="42" xfId="0" applyFont="1" applyFill="1" applyBorder="1" applyAlignment="1" applyProtection="1">
      <alignment vertical="center"/>
    </xf>
    <xf numFmtId="0" fontId="36" fillId="24" borderId="43" xfId="0" applyFont="1" applyFill="1" applyBorder="1" applyProtection="1"/>
    <xf numFmtId="0" fontId="5" fillId="24" borderId="44" xfId="0" applyFont="1" applyFill="1" applyBorder="1" applyProtection="1"/>
    <xf numFmtId="0" fontId="5" fillId="24" borderId="45" xfId="0" applyFont="1" applyFill="1" applyBorder="1" applyProtection="1"/>
    <xf numFmtId="0" fontId="5" fillId="24" borderId="46" xfId="0" applyFont="1" applyFill="1" applyBorder="1" applyProtection="1"/>
    <xf numFmtId="0" fontId="5" fillId="24" borderId="47" xfId="0" applyFont="1" applyFill="1" applyBorder="1" applyProtection="1"/>
    <xf numFmtId="0" fontId="0" fillId="25" borderId="0" xfId="0" applyFill="1" applyBorder="1" applyAlignment="1" applyProtection="1">
      <protection locked="0"/>
    </xf>
    <xf numFmtId="0" fontId="5" fillId="24" borderId="50" xfId="0" applyFont="1" applyFill="1" applyBorder="1" applyProtection="1"/>
    <xf numFmtId="0" fontId="49" fillId="25" borderId="0" xfId="0" applyFont="1" applyFill="1"/>
    <xf numFmtId="0" fontId="5" fillId="24" borderId="54" xfId="0" applyFont="1" applyFill="1" applyBorder="1" applyProtection="1"/>
    <xf numFmtId="0" fontId="0" fillId="0" borderId="0" xfId="0" applyBorder="1" applyAlignment="1">
      <alignment wrapText="1"/>
    </xf>
    <xf numFmtId="0" fontId="9" fillId="26" borderId="26" xfId="0" applyFont="1" applyFill="1" applyBorder="1" applyAlignment="1" applyProtection="1">
      <alignment horizontal="center" vertical="center" wrapText="1"/>
    </xf>
    <xf numFmtId="0" fontId="31" fillId="24" borderId="0" xfId="0" applyFont="1" applyFill="1" applyBorder="1" applyAlignment="1" applyProtection="1">
      <alignment vertical="top"/>
    </xf>
    <xf numFmtId="0" fontId="9" fillId="25" borderId="0" xfId="0" applyFont="1" applyFill="1" applyBorder="1" applyAlignment="1" applyProtection="1">
      <alignment vertical="top"/>
      <protection locked="0"/>
    </xf>
    <xf numFmtId="0" fontId="53" fillId="28" borderId="25" xfId="0" applyFont="1" applyFill="1" applyBorder="1" applyAlignment="1" applyProtection="1">
      <alignment horizontal="left" vertical="center" wrapText="1"/>
    </xf>
    <xf numFmtId="0" fontId="5" fillId="0" borderId="24" xfId="0" applyFont="1" applyFill="1" applyBorder="1" applyAlignment="1" applyProtection="1"/>
    <xf numFmtId="0" fontId="5" fillId="0" borderId="24" xfId="0" applyFont="1" applyFill="1" applyBorder="1" applyProtection="1"/>
    <xf numFmtId="0" fontId="37" fillId="0" borderId="24" xfId="0" applyFont="1" applyFill="1" applyBorder="1" applyAlignment="1" applyProtection="1">
      <alignment horizontal="right"/>
    </xf>
    <xf numFmtId="0" fontId="9" fillId="26" borderId="22" xfId="0" applyFont="1" applyFill="1" applyBorder="1" applyAlignment="1" applyProtection="1">
      <alignment horizontal="center" vertical="center" wrapText="1"/>
    </xf>
    <xf numFmtId="0" fontId="9" fillId="26" borderId="24" xfId="0" applyFont="1" applyFill="1" applyBorder="1" applyAlignment="1" applyProtection="1">
      <alignment horizontal="center" vertical="center" wrapText="1"/>
    </xf>
    <xf numFmtId="0" fontId="9" fillId="26" borderId="29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26" borderId="21" xfId="0" applyFont="1" applyFill="1" applyBorder="1" applyAlignment="1" applyProtection="1">
      <alignment horizontal="center" vertical="center" wrapText="1"/>
    </xf>
    <xf numFmtId="0" fontId="5" fillId="29" borderId="25" xfId="0" applyFont="1" applyFill="1" applyBorder="1" applyAlignment="1" applyProtection="1">
      <alignment horizontal="left" vertical="center" wrapText="1"/>
    </xf>
    <xf numFmtId="0" fontId="9" fillId="26" borderId="24" xfId="0" applyFont="1" applyFill="1" applyBorder="1" applyAlignment="1" applyProtection="1">
      <alignment horizontal="center" vertical="center" wrapText="1"/>
    </xf>
    <xf numFmtId="0" fontId="5" fillId="25" borderId="0" xfId="0" applyFont="1" applyFill="1" applyProtection="1"/>
    <xf numFmtId="0" fontId="5" fillId="25" borderId="0" xfId="0" applyFont="1" applyFill="1" applyBorder="1" applyAlignment="1" applyProtection="1"/>
    <xf numFmtId="0" fontId="5" fillId="25" borderId="48" xfId="0" applyFont="1" applyFill="1" applyBorder="1" applyProtection="1"/>
    <xf numFmtId="0" fontId="7" fillId="25" borderId="0" xfId="0" applyFont="1" applyFill="1" applyBorder="1" applyAlignment="1">
      <alignment vertical="center" wrapText="1"/>
    </xf>
    <xf numFmtId="0" fontId="7" fillId="25" borderId="52" xfId="0" applyFont="1" applyFill="1" applyBorder="1" applyAlignment="1">
      <alignment vertical="center" wrapText="1"/>
    </xf>
    <xf numFmtId="0" fontId="5" fillId="25" borderId="52" xfId="0" applyFont="1" applyFill="1" applyBorder="1" applyProtection="1"/>
    <xf numFmtId="0" fontId="9" fillId="25" borderId="52" xfId="0" applyFont="1" applyFill="1" applyBorder="1" applyAlignment="1" applyProtection="1">
      <alignment horizontal="center"/>
    </xf>
    <xf numFmtId="0" fontId="0" fillId="25" borderId="0" xfId="0" applyFill="1" applyBorder="1" applyAlignment="1">
      <alignment vertical="center" wrapText="1"/>
    </xf>
    <xf numFmtId="0" fontId="0" fillId="25" borderId="52" xfId="0" applyFill="1" applyBorder="1" applyAlignment="1">
      <alignment vertical="center" wrapText="1"/>
    </xf>
    <xf numFmtId="0" fontId="0" fillId="25" borderId="0" xfId="0" applyFill="1" applyBorder="1" applyAlignment="1"/>
    <xf numFmtId="0" fontId="5" fillId="25" borderId="47" xfId="0" applyFont="1" applyFill="1" applyBorder="1" applyProtection="1"/>
    <xf numFmtId="0" fontId="43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5" borderId="0" xfId="0" applyFont="1" applyFill="1" applyAlignment="1" applyProtection="1">
      <alignment horizontal="center"/>
    </xf>
    <xf numFmtId="0" fontId="9" fillId="26" borderId="23" xfId="0" applyFont="1" applyFill="1" applyBorder="1" applyAlignment="1" applyProtection="1">
      <alignment horizontal="center" vertical="center" wrapText="1"/>
    </xf>
    <xf numFmtId="0" fontId="9" fillId="26" borderId="25" xfId="0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 applyProtection="1">
      <alignment horizontal="center" vertical="center" wrapText="1"/>
    </xf>
    <xf numFmtId="0" fontId="9" fillId="26" borderId="55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43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5" fillId="0" borderId="24" xfId="0" applyFont="1" applyFill="1" applyBorder="1" applyAlignment="1" applyProtection="1">
      <alignment vertical="center"/>
    </xf>
    <xf numFmtId="0" fontId="37" fillId="0" borderId="24" xfId="0" applyFont="1" applyFill="1" applyBorder="1" applyAlignment="1" applyProtection="1">
      <alignment horizontal="right" vertical="center"/>
    </xf>
    <xf numFmtId="0" fontId="9" fillId="26" borderId="26" xfId="0" applyFont="1" applyFill="1" applyBorder="1" applyAlignment="1" applyProtection="1">
      <alignment horizontal="center" vertical="center" wrapText="1"/>
    </xf>
    <xf numFmtId="0" fontId="53" fillId="24" borderId="36" xfId="0" applyFont="1" applyFill="1" applyBorder="1" applyAlignment="1" applyProtection="1">
      <alignment vertical="center"/>
    </xf>
    <xf numFmtId="0" fontId="54" fillId="30" borderId="0" xfId="0" applyFont="1" applyFill="1" applyBorder="1" applyAlignment="1">
      <alignment vertical="center"/>
    </xf>
    <xf numFmtId="0" fontId="5" fillId="25" borderId="33" xfId="0" applyFont="1" applyFill="1" applyBorder="1" applyProtection="1"/>
    <xf numFmtId="0" fontId="5" fillId="25" borderId="34" xfId="0" applyFont="1" applyFill="1" applyBorder="1" applyProtection="1"/>
    <xf numFmtId="0" fontId="5" fillId="25" borderId="35" xfId="0" applyFont="1" applyFill="1" applyBorder="1" applyProtection="1"/>
    <xf numFmtId="0" fontId="0" fillId="25" borderId="27" xfId="0" applyFill="1" applyBorder="1" applyProtection="1"/>
    <xf numFmtId="0" fontId="36" fillId="25" borderId="0" xfId="0" applyFont="1" applyFill="1" applyBorder="1" applyProtection="1"/>
    <xf numFmtId="0" fontId="37" fillId="25" borderId="0" xfId="0" applyFont="1" applyFill="1" applyBorder="1" applyAlignment="1" applyProtection="1">
      <alignment horizontal="right"/>
    </xf>
    <xf numFmtId="0" fontId="5" fillId="25" borderId="36" xfId="0" applyFont="1" applyFill="1" applyBorder="1" applyProtection="1"/>
    <xf numFmtId="0" fontId="50" fillId="25" borderId="0" xfId="0" applyFont="1" applyFill="1" applyBorder="1" applyAlignment="1" applyProtection="1">
      <alignment horizontal="left" vertical="center"/>
    </xf>
    <xf numFmtId="0" fontId="5" fillId="25" borderId="37" xfId="0" applyFont="1" applyFill="1" applyBorder="1" applyProtection="1"/>
    <xf numFmtId="0" fontId="0" fillId="25" borderId="42" xfId="0" applyFill="1" applyBorder="1" applyProtection="1"/>
    <xf numFmtId="0" fontId="5" fillId="25" borderId="49" xfId="0" applyFont="1" applyFill="1" applyBorder="1" applyProtection="1"/>
    <xf numFmtId="0" fontId="5" fillId="25" borderId="50" xfId="0" applyFont="1" applyFill="1" applyBorder="1" applyProtection="1"/>
    <xf numFmtId="0" fontId="5" fillId="25" borderId="51" xfId="0" applyFont="1" applyFill="1" applyBorder="1" applyProtection="1"/>
    <xf numFmtId="0" fontId="5" fillId="25" borderId="42" xfId="0" applyFont="1" applyFill="1" applyBorder="1" applyProtection="1"/>
    <xf numFmtId="0" fontId="4" fillId="25" borderId="0" xfId="0" applyFont="1" applyFill="1" applyBorder="1" applyProtection="1"/>
    <xf numFmtId="0" fontId="5" fillId="25" borderId="0" xfId="0" applyFont="1" applyFill="1" applyBorder="1" applyAlignment="1" applyProtection="1">
      <alignment horizontal="left" wrapText="1"/>
    </xf>
    <xf numFmtId="0" fontId="5" fillId="25" borderId="36" xfId="0" applyFont="1" applyFill="1" applyBorder="1" applyAlignment="1" applyProtection="1"/>
    <xf numFmtId="0" fontId="5" fillId="25" borderId="37" xfId="0" applyFont="1" applyFill="1" applyBorder="1" applyAlignment="1" applyProtection="1"/>
    <xf numFmtId="0" fontId="5" fillId="25" borderId="42" xfId="0" applyFont="1" applyFill="1" applyBorder="1" applyAlignment="1" applyProtection="1"/>
    <xf numFmtId="0" fontId="5" fillId="25" borderId="54" xfId="0" applyFont="1" applyFill="1" applyBorder="1" applyProtection="1"/>
    <xf numFmtId="0" fontId="9" fillId="25" borderId="0" xfId="0" applyFont="1" applyFill="1" applyBorder="1" applyAlignment="1" applyProtection="1">
      <alignment vertical="top" wrapText="1"/>
    </xf>
    <xf numFmtId="0" fontId="35" fillId="25" borderId="0" xfId="0" applyFont="1" applyFill="1" applyBorder="1" applyAlignment="1" applyProtection="1">
      <alignment vertical="top" wrapText="1"/>
    </xf>
    <xf numFmtId="0" fontId="35" fillId="25" borderId="52" xfId="0" applyFont="1" applyFill="1" applyBorder="1" applyAlignment="1" applyProtection="1">
      <alignment vertical="top" wrapText="1"/>
    </xf>
    <xf numFmtId="0" fontId="36" fillId="25" borderId="42" xfId="0" applyFont="1" applyFill="1" applyBorder="1" applyProtection="1"/>
    <xf numFmtId="0" fontId="34" fillId="25" borderId="36" xfId="0" applyFont="1" applyFill="1" applyBorder="1" applyAlignment="1" applyProtection="1">
      <alignment horizontal="center" wrapText="1"/>
    </xf>
    <xf numFmtId="0" fontId="0" fillId="25" borderId="0" xfId="0" applyFill="1" applyBorder="1" applyAlignment="1" applyProtection="1">
      <alignment wrapText="1"/>
    </xf>
    <xf numFmtId="0" fontId="0" fillId="25" borderId="37" xfId="0" applyFill="1" applyBorder="1" applyAlignment="1" applyProtection="1">
      <alignment wrapText="1"/>
    </xf>
    <xf numFmtId="0" fontId="5" fillId="25" borderId="53" xfId="0" applyFont="1" applyFill="1" applyBorder="1" applyProtection="1"/>
    <xf numFmtId="0" fontId="36" fillId="25" borderId="23" xfId="0" applyFont="1" applyFill="1" applyBorder="1" applyProtection="1"/>
    <xf numFmtId="0" fontId="37" fillId="25" borderId="48" xfId="0" applyFont="1" applyFill="1" applyBorder="1" applyAlignment="1" applyProtection="1">
      <alignment horizontal="right"/>
    </xf>
    <xf numFmtId="0" fontId="36" fillId="25" borderId="45" xfId="0" applyFont="1" applyFill="1" applyBorder="1" applyProtection="1"/>
    <xf numFmtId="0" fontId="46" fillId="25" borderId="21" xfId="0" applyFont="1" applyFill="1" applyBorder="1" applyAlignment="1" applyProtection="1">
      <alignment horizontal="center" wrapText="1"/>
    </xf>
    <xf numFmtId="0" fontId="46" fillId="25" borderId="21" xfId="0" applyFont="1" applyFill="1" applyBorder="1" applyAlignment="1" applyProtection="1">
      <alignment horizontal="center"/>
    </xf>
    <xf numFmtId="165" fontId="5" fillId="25" borderId="21" xfId="0" applyNumberFormat="1" applyFont="1" applyFill="1" applyBorder="1" applyProtection="1">
      <protection hidden="1"/>
    </xf>
    <xf numFmtId="165" fontId="5" fillId="25" borderId="21" xfId="0" applyNumberFormat="1" applyFont="1" applyFill="1" applyBorder="1" applyAlignment="1" applyProtection="1">
      <alignment horizontal="right"/>
    </xf>
    <xf numFmtId="0" fontId="36" fillId="25" borderId="45" xfId="0" applyFont="1" applyFill="1" applyBorder="1" applyAlignment="1" applyProtection="1"/>
    <xf numFmtId="0" fontId="45" fillId="25" borderId="21" xfId="0" applyFont="1" applyFill="1" applyBorder="1" applyProtection="1"/>
    <xf numFmtId="165" fontId="5" fillId="25" borderId="21" xfId="0" applyNumberFormat="1" applyFont="1" applyFill="1" applyBorder="1" applyAlignment="1" applyProtection="1">
      <alignment vertical="top"/>
      <protection hidden="1"/>
    </xf>
    <xf numFmtId="0" fontId="5" fillId="25" borderId="0" xfId="0" applyFont="1" applyFill="1" applyAlignment="1" applyProtection="1"/>
    <xf numFmtId="0" fontId="5" fillId="25" borderId="0" xfId="0" applyFont="1" applyFill="1" applyBorder="1" applyAlignment="1" applyProtection="1">
      <alignment vertical="center"/>
    </xf>
    <xf numFmtId="0" fontId="36" fillId="25" borderId="45" xfId="0" applyFont="1" applyFill="1" applyBorder="1" applyAlignment="1" applyProtection="1">
      <alignment vertical="center"/>
    </xf>
    <xf numFmtId="165" fontId="5" fillId="25" borderId="21" xfId="0" applyNumberFormat="1" applyFont="1" applyFill="1" applyBorder="1" applyAlignment="1" applyProtection="1">
      <alignment vertical="center"/>
    </xf>
    <xf numFmtId="0" fontId="5" fillId="25" borderId="0" xfId="0" applyFont="1" applyFill="1" applyAlignment="1" applyProtection="1">
      <alignment vertical="center"/>
    </xf>
    <xf numFmtId="0" fontId="47" fillId="25" borderId="21" xfId="0" applyFont="1" applyFill="1" applyBorder="1" applyAlignment="1" applyProtection="1">
      <alignment horizontal="left" vertical="center"/>
    </xf>
    <xf numFmtId="1" fontId="47" fillId="25" borderId="21" xfId="0" applyNumberFormat="1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/>
    </xf>
    <xf numFmtId="0" fontId="37" fillId="25" borderId="21" xfId="0" applyFont="1" applyFill="1" applyBorder="1" applyAlignment="1" applyProtection="1">
      <alignment horizontal="right"/>
    </xf>
    <xf numFmtId="0" fontId="37" fillId="25" borderId="0" xfId="0" applyFont="1" applyFill="1" applyBorder="1" applyAlignment="1" applyProtection="1">
      <alignment horizontal="right" vertical="center"/>
    </xf>
    <xf numFmtId="0" fontId="9" fillId="25" borderId="45" xfId="0" applyFont="1" applyFill="1" applyBorder="1" applyAlignment="1" applyProtection="1">
      <alignment vertical="center"/>
    </xf>
    <xf numFmtId="0" fontId="40" fillId="25" borderId="0" xfId="0" applyFont="1" applyFill="1" applyBorder="1" applyAlignment="1" applyProtection="1">
      <alignment horizontal="center"/>
    </xf>
    <xf numFmtId="0" fontId="47" fillId="25" borderId="21" xfId="0" applyFont="1" applyFill="1" applyBorder="1" applyAlignment="1" applyProtection="1">
      <alignment horizontal="center" vertical="center"/>
    </xf>
    <xf numFmtId="0" fontId="47" fillId="25" borderId="21" xfId="0" applyFont="1" applyFill="1" applyBorder="1" applyAlignment="1" applyProtection="1">
      <alignment horizontal="right" vertical="center"/>
    </xf>
    <xf numFmtId="0" fontId="37" fillId="25" borderId="0" xfId="0" applyFont="1" applyFill="1" applyBorder="1" applyAlignment="1" applyProtection="1">
      <alignment horizontal="center"/>
    </xf>
    <xf numFmtId="0" fontId="5" fillId="25" borderId="21" xfId="0" applyFont="1" applyFill="1" applyBorder="1" applyAlignment="1" applyProtection="1">
      <alignment horizontal="center" vertical="center"/>
    </xf>
    <xf numFmtId="0" fontId="5" fillId="25" borderId="21" xfId="0" applyFont="1" applyFill="1" applyBorder="1" applyAlignment="1" applyProtection="1">
      <alignment horizontal="right" vertical="center"/>
    </xf>
    <xf numFmtId="0" fontId="0" fillId="25" borderId="0" xfId="0" applyFill="1"/>
    <xf numFmtId="0" fontId="36" fillId="25" borderId="0" xfId="0" applyFont="1" applyFill="1" applyBorder="1" applyAlignment="1" applyProtection="1">
      <alignment horizontal="right"/>
    </xf>
    <xf numFmtId="0" fontId="37" fillId="25" borderId="10" xfId="0" applyFont="1" applyFill="1" applyBorder="1" applyAlignment="1" applyProtection="1">
      <alignment horizontal="right"/>
    </xf>
    <xf numFmtId="0" fontId="36" fillId="25" borderId="48" xfId="0" applyFont="1" applyFill="1" applyBorder="1" applyProtection="1"/>
    <xf numFmtId="0" fontId="45" fillId="25" borderId="0" xfId="0" applyFont="1" applyFill="1" applyProtection="1">
      <protection hidden="1"/>
    </xf>
    <xf numFmtId="0" fontId="45" fillId="25" borderId="0" xfId="0" applyFont="1" applyFill="1" applyProtection="1"/>
    <xf numFmtId="164" fontId="45" fillId="25" borderId="0" xfId="0" applyNumberFormat="1" applyFont="1" applyFill="1" applyProtection="1">
      <protection hidden="1"/>
    </xf>
    <xf numFmtId="164" fontId="45" fillId="25" borderId="0" xfId="0" applyNumberFormat="1" applyFont="1" applyFill="1" applyAlignment="1" applyProtection="1">
      <alignment vertical="top"/>
      <protection hidden="1"/>
    </xf>
    <xf numFmtId="1" fontId="37" fillId="25" borderId="0" xfId="0" applyNumberFormat="1" applyFont="1" applyFill="1" applyBorder="1" applyAlignment="1" applyProtection="1">
      <alignment horizontal="right"/>
    </xf>
    <xf numFmtId="1" fontId="5" fillId="25" borderId="0" xfId="0" applyNumberFormat="1" applyFont="1" applyFill="1" applyAlignment="1" applyProtection="1">
      <alignment vertical="center"/>
    </xf>
    <xf numFmtId="0" fontId="47" fillId="25" borderId="0" xfId="0" applyFont="1" applyFill="1" applyBorder="1" applyAlignment="1" applyProtection="1">
      <alignment horizontal="left" vertical="center"/>
    </xf>
    <xf numFmtId="0" fontId="47" fillId="25" borderId="21" xfId="0" applyFont="1" applyFill="1" applyBorder="1" applyAlignment="1" applyProtection="1">
      <alignment horizontal="right"/>
    </xf>
    <xf numFmtId="0" fontId="47" fillId="25" borderId="0" xfId="0" applyFont="1" applyFill="1" applyBorder="1" applyAlignment="1" applyProtection="1">
      <alignment horizontal="right"/>
    </xf>
    <xf numFmtId="0" fontId="47" fillId="25" borderId="0" xfId="0" applyFont="1" applyFill="1" applyBorder="1" applyAlignment="1" applyProtection="1">
      <alignment horizontal="right" vertical="center"/>
    </xf>
    <xf numFmtId="0" fontId="5" fillId="25" borderId="0" xfId="0" applyFont="1" applyFill="1" applyBorder="1" applyAlignment="1" applyProtection="1">
      <alignment horizontal="right"/>
    </xf>
    <xf numFmtId="0" fontId="5" fillId="25" borderId="21" xfId="0" applyFont="1" applyFill="1" applyBorder="1" applyProtection="1"/>
    <xf numFmtId="0" fontId="53" fillId="25" borderId="21" xfId="0" applyFont="1" applyFill="1" applyBorder="1" applyProtection="1"/>
    <xf numFmtId="165" fontId="53" fillId="25" borderId="21" xfId="0" applyNumberFormat="1" applyFont="1" applyFill="1" applyBorder="1" applyAlignment="1" applyProtection="1">
      <alignment vertical="center"/>
    </xf>
    <xf numFmtId="0" fontId="5" fillId="24" borderId="57" xfId="0" applyFont="1" applyFill="1" applyBorder="1" applyProtection="1"/>
    <xf numFmtId="0" fontId="36" fillId="24" borderId="58" xfId="0" applyFont="1" applyFill="1" applyBorder="1" applyProtection="1"/>
    <xf numFmtId="0" fontId="0" fillId="0" borderId="57" xfId="0" applyBorder="1"/>
    <xf numFmtId="0" fontId="4" fillId="0" borderId="0" xfId="0" applyFont="1" applyBorder="1" applyAlignment="1">
      <alignment wrapText="1"/>
    </xf>
    <xf numFmtId="0" fontId="53" fillId="24" borderId="0" xfId="0" applyFont="1" applyFill="1" applyBorder="1" applyAlignment="1" applyProtection="1">
      <alignment vertical="center"/>
    </xf>
    <xf numFmtId="0" fontId="0" fillId="0" borderId="0" xfId="0" applyBorder="1" applyAlignment="1">
      <alignment wrapText="1"/>
    </xf>
    <xf numFmtId="0" fontId="0" fillId="25" borderId="0" xfId="0" applyFill="1" applyBorder="1" applyAlignment="1">
      <alignment wrapText="1"/>
    </xf>
    <xf numFmtId="0" fontId="0" fillId="0" borderId="0" xfId="0" applyBorder="1" applyAlignment="1" applyProtection="1"/>
    <xf numFmtId="0" fontId="43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164" fontId="5" fillId="0" borderId="21" xfId="0" applyNumberFormat="1" applyFont="1" applyBorder="1" applyAlignment="1" applyProtection="1">
      <alignment horizontal="right" vertical="center" indent="1"/>
    </xf>
    <xf numFmtId="164" fontId="5" fillId="0" borderId="25" xfId="0" applyNumberFormat="1" applyFont="1" applyBorder="1" applyAlignment="1" applyProtection="1">
      <alignment horizontal="right" vertical="center" indent="1"/>
    </xf>
    <xf numFmtId="165" fontId="5" fillId="0" borderId="25" xfId="0" applyNumberFormat="1" applyFont="1" applyFill="1" applyBorder="1" applyAlignment="1" applyProtection="1">
      <alignment horizontal="right" vertical="center" indent="1"/>
      <protection hidden="1"/>
    </xf>
    <xf numFmtId="164" fontId="5" fillId="0" borderId="25" xfId="0" applyNumberFormat="1" applyFont="1" applyFill="1" applyBorder="1" applyAlignment="1" applyProtection="1">
      <alignment horizontal="right" vertical="center" indent="1"/>
    </xf>
    <xf numFmtId="165" fontId="5" fillId="0" borderId="25" xfId="0" applyNumberFormat="1" applyFont="1" applyBorder="1" applyAlignment="1" applyProtection="1">
      <alignment horizontal="right" vertical="center" indent="1"/>
    </xf>
    <xf numFmtId="3" fontId="5" fillId="27" borderId="21" xfId="0" applyNumberFormat="1" applyFont="1" applyFill="1" applyBorder="1" applyAlignment="1" applyProtection="1">
      <alignment horizontal="right" vertical="center" indent="1"/>
    </xf>
    <xf numFmtId="3" fontId="5" fillId="27" borderId="25" xfId="0" applyNumberFormat="1" applyFont="1" applyFill="1" applyBorder="1" applyAlignment="1" applyProtection="1">
      <alignment horizontal="right" vertical="center" indent="1"/>
    </xf>
    <xf numFmtId="165" fontId="5" fillId="27" borderId="25" xfId="0" applyNumberFormat="1" applyFont="1" applyFill="1" applyBorder="1" applyAlignment="1" applyProtection="1">
      <alignment horizontal="right" vertical="center" indent="1"/>
    </xf>
    <xf numFmtId="3" fontId="5" fillId="29" borderId="21" xfId="0" applyNumberFormat="1" applyFont="1" applyFill="1" applyBorder="1" applyAlignment="1" applyProtection="1">
      <alignment horizontal="right" vertical="center" indent="1"/>
    </xf>
    <xf numFmtId="3" fontId="5" fillId="29" borderId="25" xfId="0" applyNumberFormat="1" applyFont="1" applyFill="1" applyBorder="1" applyAlignment="1" applyProtection="1">
      <alignment horizontal="right" vertical="center" indent="1"/>
    </xf>
    <xf numFmtId="165" fontId="5" fillId="29" borderId="25" xfId="0" applyNumberFormat="1" applyFont="1" applyFill="1" applyBorder="1" applyAlignment="1" applyProtection="1">
      <alignment horizontal="right" vertical="center" indent="1"/>
    </xf>
    <xf numFmtId="3" fontId="53" fillId="28" borderId="21" xfId="0" applyNumberFormat="1" applyFont="1" applyFill="1" applyBorder="1" applyAlignment="1" applyProtection="1">
      <alignment horizontal="right" vertical="center" indent="1"/>
    </xf>
    <xf numFmtId="3" fontId="53" fillId="28" borderId="25" xfId="0" applyNumberFormat="1" applyFont="1" applyFill="1" applyBorder="1" applyAlignment="1" applyProtection="1">
      <alignment horizontal="right" vertical="center" indent="1"/>
    </xf>
    <xf numFmtId="165" fontId="53" fillId="28" borderId="25" xfId="0" applyNumberFormat="1" applyFont="1" applyFill="1" applyBorder="1" applyAlignment="1" applyProtection="1">
      <alignment horizontal="right" vertical="center" indent="1"/>
    </xf>
    <xf numFmtId="165" fontId="5" fillId="0" borderId="25" xfId="0" applyNumberFormat="1" applyFont="1" applyFill="1" applyBorder="1" applyAlignment="1" applyProtection="1">
      <alignment horizontal="right" vertical="center" indent="2"/>
      <protection hidden="1"/>
    </xf>
    <xf numFmtId="165" fontId="5" fillId="0" borderId="25" xfId="0" applyNumberFormat="1" applyFont="1" applyBorder="1" applyAlignment="1" applyProtection="1">
      <alignment horizontal="right" vertical="center" indent="2"/>
    </xf>
    <xf numFmtId="165" fontId="5" fillId="27" borderId="25" xfId="0" applyNumberFormat="1" applyFont="1" applyFill="1" applyBorder="1" applyAlignment="1" applyProtection="1">
      <alignment horizontal="right" vertical="center" indent="2"/>
    </xf>
    <xf numFmtId="165" fontId="5" fillId="29" borderId="25" xfId="0" applyNumberFormat="1" applyFont="1" applyFill="1" applyBorder="1" applyAlignment="1" applyProtection="1">
      <alignment horizontal="right" vertical="center" indent="2"/>
    </xf>
    <xf numFmtId="165" fontId="53" fillId="28" borderId="25" xfId="0" applyNumberFormat="1" applyFont="1" applyFill="1" applyBorder="1" applyAlignment="1" applyProtection="1">
      <alignment horizontal="right" vertical="center" indent="2"/>
    </xf>
    <xf numFmtId="165" fontId="5" fillId="0" borderId="21" xfId="0" applyNumberFormat="1" applyFont="1" applyBorder="1" applyAlignment="1" applyProtection="1">
      <alignment horizontal="right" vertical="center" indent="1"/>
    </xf>
    <xf numFmtId="165" fontId="5" fillId="0" borderId="21" xfId="0" applyNumberFormat="1" applyFont="1" applyFill="1" applyBorder="1" applyAlignment="1" applyProtection="1">
      <alignment horizontal="right" vertical="center" indent="1"/>
    </xf>
    <xf numFmtId="165" fontId="5" fillId="27" borderId="21" xfId="0" applyNumberFormat="1" applyFont="1" applyFill="1" applyBorder="1" applyAlignment="1" applyProtection="1">
      <alignment horizontal="right" vertical="center" indent="1"/>
    </xf>
    <xf numFmtId="165" fontId="5" fillId="29" borderId="21" xfId="0" applyNumberFormat="1" applyFont="1" applyFill="1" applyBorder="1" applyAlignment="1" applyProtection="1">
      <alignment horizontal="right" vertical="center" indent="1"/>
    </xf>
    <xf numFmtId="165" fontId="53" fillId="28" borderId="21" xfId="0" applyNumberFormat="1" applyFont="1" applyFill="1" applyBorder="1" applyAlignment="1" applyProtection="1">
      <alignment horizontal="right" vertical="center" indent="1"/>
    </xf>
    <xf numFmtId="165" fontId="5" fillId="0" borderId="21" xfId="0" applyNumberFormat="1" applyFont="1" applyBorder="1" applyAlignment="1" applyProtection="1">
      <alignment horizontal="right" vertical="center" indent="2"/>
    </xf>
    <xf numFmtId="165" fontId="5" fillId="0" borderId="21" xfId="0" applyNumberFormat="1" applyFont="1" applyFill="1" applyBorder="1" applyAlignment="1" applyProtection="1">
      <alignment horizontal="right" vertical="center" indent="2"/>
    </xf>
    <xf numFmtId="165" fontId="5" fillId="27" borderId="21" xfId="0" applyNumberFormat="1" applyFont="1" applyFill="1" applyBorder="1" applyAlignment="1" applyProtection="1">
      <alignment horizontal="right" vertical="center" indent="2"/>
    </xf>
    <xf numFmtId="165" fontId="5" fillId="29" borderId="21" xfId="0" applyNumberFormat="1" applyFont="1" applyFill="1" applyBorder="1" applyAlignment="1" applyProtection="1">
      <alignment horizontal="right" vertical="center" indent="2"/>
    </xf>
    <xf numFmtId="165" fontId="53" fillId="28" borderId="21" xfId="0" applyNumberFormat="1" applyFont="1" applyFill="1" applyBorder="1" applyAlignment="1" applyProtection="1">
      <alignment horizontal="right" vertical="center" indent="2"/>
    </xf>
    <xf numFmtId="1" fontId="5" fillId="0" borderId="21" xfId="0" applyNumberFormat="1" applyFont="1" applyBorder="1" applyAlignment="1" applyProtection="1">
      <alignment horizontal="right" vertical="center" indent="1"/>
    </xf>
    <xf numFmtId="3" fontId="5" fillId="0" borderId="25" xfId="0" applyNumberFormat="1" applyFont="1" applyBorder="1" applyAlignment="1" applyProtection="1">
      <alignment horizontal="right" vertical="center" indent="1"/>
    </xf>
    <xf numFmtId="3" fontId="5" fillId="0" borderId="25" xfId="0" applyNumberFormat="1" applyFont="1" applyFill="1" applyBorder="1" applyAlignment="1" applyProtection="1">
      <alignment horizontal="right" vertical="center" indent="1"/>
    </xf>
    <xf numFmtId="1" fontId="5" fillId="0" borderId="21" xfId="0" applyNumberFormat="1" applyFont="1" applyFill="1" applyBorder="1" applyAlignment="1" applyProtection="1">
      <alignment horizontal="right" vertical="center" indent="1"/>
    </xf>
    <xf numFmtId="1" fontId="5" fillId="27" borderId="21" xfId="0" applyNumberFormat="1" applyFont="1" applyFill="1" applyBorder="1" applyAlignment="1" applyProtection="1">
      <alignment horizontal="right" vertical="center" indent="1"/>
    </xf>
    <xf numFmtId="1" fontId="5" fillId="29" borderId="21" xfId="0" applyNumberFormat="1" applyFont="1" applyFill="1" applyBorder="1" applyAlignment="1" applyProtection="1">
      <alignment horizontal="right" vertical="center" indent="1"/>
    </xf>
    <xf numFmtId="165" fontId="5" fillId="0" borderId="56" xfId="0" applyNumberFormat="1" applyFont="1" applyFill="1" applyBorder="1" applyAlignment="1" applyProtection="1">
      <alignment horizontal="right" vertical="center" indent="1"/>
      <protection hidden="1"/>
    </xf>
    <xf numFmtId="165" fontId="5" fillId="0" borderId="56" xfId="0" applyNumberFormat="1" applyFont="1" applyBorder="1" applyAlignment="1" applyProtection="1">
      <alignment horizontal="right" vertical="center" indent="1"/>
    </xf>
    <xf numFmtId="165" fontId="5" fillId="27" borderId="56" xfId="0" applyNumberFormat="1" applyFont="1" applyFill="1" applyBorder="1" applyAlignment="1" applyProtection="1">
      <alignment horizontal="right" vertical="center" indent="1"/>
    </xf>
    <xf numFmtId="165" fontId="5" fillId="29" borderId="56" xfId="0" applyNumberFormat="1" applyFont="1" applyFill="1" applyBorder="1" applyAlignment="1" applyProtection="1">
      <alignment horizontal="right" vertical="center" indent="1"/>
    </xf>
    <xf numFmtId="165" fontId="53" fillId="28" borderId="56" xfId="0" applyNumberFormat="1" applyFont="1" applyFill="1" applyBorder="1" applyAlignment="1" applyProtection="1">
      <alignment horizontal="right" vertical="center" indent="1"/>
    </xf>
    <xf numFmtId="165" fontId="5" fillId="0" borderId="29" xfId="0" applyNumberFormat="1" applyFont="1" applyFill="1" applyBorder="1" applyAlignment="1" applyProtection="1">
      <alignment horizontal="right" vertical="center" indent="2"/>
      <protection hidden="1"/>
    </xf>
    <xf numFmtId="165" fontId="5" fillId="0" borderId="29" xfId="0" applyNumberFormat="1" applyFont="1" applyBorder="1" applyAlignment="1" applyProtection="1">
      <alignment horizontal="right" vertical="center" indent="2"/>
    </xf>
    <xf numFmtId="165" fontId="5" fillId="27" borderId="29" xfId="0" applyNumberFormat="1" applyFont="1" applyFill="1" applyBorder="1" applyAlignment="1" applyProtection="1">
      <alignment horizontal="right" vertical="center" indent="2"/>
    </xf>
    <xf numFmtId="165" fontId="5" fillId="29" borderId="29" xfId="0" applyNumberFormat="1" applyFont="1" applyFill="1" applyBorder="1" applyAlignment="1" applyProtection="1">
      <alignment horizontal="right" vertical="center" indent="2"/>
    </xf>
    <xf numFmtId="165" fontId="53" fillId="28" borderId="29" xfId="0" applyNumberFormat="1" applyFont="1" applyFill="1" applyBorder="1" applyAlignment="1" applyProtection="1">
      <alignment horizontal="right" vertical="center" indent="2"/>
    </xf>
    <xf numFmtId="165" fontId="0" fillId="0" borderId="0" xfId="0" applyNumberFormat="1"/>
    <xf numFmtId="165" fontId="5" fillId="0" borderId="25" xfId="0" applyNumberFormat="1" applyFont="1" applyFill="1" applyBorder="1" applyAlignment="1" applyProtection="1">
      <alignment horizontal="right" vertical="center" indent="1"/>
    </xf>
    <xf numFmtId="165" fontId="5" fillId="0" borderId="29" xfId="0" applyNumberFormat="1" applyFont="1" applyFill="1" applyBorder="1" applyAlignment="1" applyProtection="1">
      <alignment horizontal="right" vertical="center" indent="1"/>
      <protection hidden="1"/>
    </xf>
    <xf numFmtId="165" fontId="5" fillId="0" borderId="29" xfId="0" applyNumberFormat="1" applyFont="1" applyBorder="1" applyAlignment="1" applyProtection="1">
      <alignment horizontal="right" vertical="center" indent="1"/>
    </xf>
    <xf numFmtId="165" fontId="5" fillId="27" borderId="29" xfId="0" applyNumberFormat="1" applyFont="1" applyFill="1" applyBorder="1" applyAlignment="1" applyProtection="1">
      <alignment horizontal="right" vertical="center" indent="1"/>
    </xf>
    <xf numFmtId="165" fontId="5" fillId="29" borderId="29" xfId="0" applyNumberFormat="1" applyFont="1" applyFill="1" applyBorder="1" applyAlignment="1" applyProtection="1">
      <alignment horizontal="right" vertical="center" indent="1"/>
    </xf>
    <xf numFmtId="165" fontId="53" fillId="28" borderId="29" xfId="0" applyNumberFormat="1" applyFont="1" applyFill="1" applyBorder="1" applyAlignment="1" applyProtection="1">
      <alignment horizontal="right" vertical="center" indent="1"/>
    </xf>
    <xf numFmtId="0" fontId="5" fillId="0" borderId="24" xfId="0" applyFont="1" applyFill="1" applyBorder="1" applyAlignment="1" applyProtection="1">
      <alignment horizontal="right" vertical="center" indent="1"/>
    </xf>
    <xf numFmtId="0" fontId="37" fillId="0" borderId="24" xfId="0" applyFont="1" applyFill="1" applyBorder="1" applyAlignment="1" applyProtection="1">
      <alignment horizontal="right" vertical="center" indent="1"/>
    </xf>
    <xf numFmtId="1" fontId="5" fillId="0" borderId="25" xfId="0" applyNumberFormat="1" applyFont="1" applyBorder="1" applyAlignment="1" applyProtection="1">
      <alignment horizontal="right" vertical="center" indent="1"/>
    </xf>
    <xf numFmtId="1" fontId="5" fillId="0" borderId="55" xfId="0" applyNumberFormat="1" applyFont="1" applyBorder="1" applyAlignment="1" applyProtection="1">
      <alignment horizontal="right" vertical="center" indent="1"/>
    </xf>
    <xf numFmtId="1" fontId="5" fillId="0" borderId="25" xfId="0" applyNumberFormat="1" applyFont="1" applyFill="1" applyBorder="1" applyAlignment="1" applyProtection="1">
      <alignment horizontal="right" vertical="center" indent="1"/>
    </xf>
    <xf numFmtId="1" fontId="5" fillId="0" borderId="55" xfId="0" applyNumberFormat="1" applyFont="1" applyFill="1" applyBorder="1" applyAlignment="1" applyProtection="1">
      <alignment horizontal="right" vertical="center" indent="1"/>
    </xf>
    <xf numFmtId="1" fontId="5" fillId="27" borderId="25" xfId="0" applyNumberFormat="1" applyFont="1" applyFill="1" applyBorder="1" applyAlignment="1" applyProtection="1">
      <alignment horizontal="right" vertical="center" indent="1"/>
    </xf>
    <xf numFmtId="1" fontId="5" fillId="27" borderId="55" xfId="0" applyNumberFormat="1" applyFont="1" applyFill="1" applyBorder="1" applyAlignment="1" applyProtection="1">
      <alignment horizontal="right" vertical="center" indent="1"/>
    </xf>
    <xf numFmtId="1" fontId="5" fillId="29" borderId="25" xfId="0" applyNumberFormat="1" applyFont="1" applyFill="1" applyBorder="1" applyAlignment="1" applyProtection="1">
      <alignment horizontal="right" vertical="center" indent="1"/>
    </xf>
    <xf numFmtId="1" fontId="5" fillId="29" borderId="55" xfId="0" applyNumberFormat="1" applyFont="1" applyFill="1" applyBorder="1" applyAlignment="1" applyProtection="1">
      <alignment horizontal="right" vertical="center" indent="1"/>
    </xf>
    <xf numFmtId="3" fontId="53" fillId="28" borderId="55" xfId="0" applyNumberFormat="1" applyFont="1" applyFill="1" applyBorder="1" applyAlignment="1" applyProtection="1">
      <alignment horizontal="right" vertical="center" indent="1"/>
    </xf>
    <xf numFmtId="1" fontId="5" fillId="0" borderId="29" xfId="0" applyNumberFormat="1" applyFont="1" applyFill="1" applyBorder="1" applyAlignment="1" applyProtection="1">
      <alignment horizontal="right" vertical="center" indent="1"/>
      <protection hidden="1"/>
    </xf>
    <xf numFmtId="1" fontId="5" fillId="0" borderId="29" xfId="0" applyNumberFormat="1" applyFont="1" applyBorder="1" applyAlignment="1" applyProtection="1">
      <alignment horizontal="right" vertical="center" indent="1"/>
    </xf>
    <xf numFmtId="1" fontId="5" fillId="27" borderId="29" xfId="0" applyNumberFormat="1" applyFont="1" applyFill="1" applyBorder="1" applyAlignment="1" applyProtection="1">
      <alignment horizontal="right" vertical="center" indent="1"/>
    </xf>
    <xf numFmtId="1" fontId="5" fillId="29" borderId="29" xfId="0" applyNumberFormat="1" applyFont="1" applyFill="1" applyBorder="1" applyAlignment="1" applyProtection="1">
      <alignment horizontal="right" vertical="center" indent="1"/>
    </xf>
    <xf numFmtId="1" fontId="53" fillId="28" borderId="29" xfId="0" applyNumberFormat="1" applyFont="1" applyFill="1" applyBorder="1" applyAlignment="1" applyProtection="1">
      <alignment horizontal="right" vertical="center" indent="1"/>
    </xf>
    <xf numFmtId="165" fontId="5" fillId="0" borderId="55" xfId="0" applyNumberFormat="1" applyFont="1" applyBorder="1" applyAlignment="1" applyProtection="1">
      <alignment horizontal="right" vertical="center" indent="1"/>
    </xf>
    <xf numFmtId="165" fontId="5" fillId="0" borderId="55" xfId="0" applyNumberFormat="1" applyFont="1" applyFill="1" applyBorder="1" applyAlignment="1" applyProtection="1">
      <alignment horizontal="right" vertical="center" indent="1"/>
    </xf>
    <xf numFmtId="165" fontId="5" fillId="27" borderId="55" xfId="0" applyNumberFormat="1" applyFont="1" applyFill="1" applyBorder="1" applyAlignment="1" applyProtection="1">
      <alignment horizontal="right" vertical="center" indent="1"/>
    </xf>
    <xf numFmtId="165" fontId="5" fillId="29" borderId="55" xfId="0" applyNumberFormat="1" applyFont="1" applyFill="1" applyBorder="1" applyAlignment="1" applyProtection="1">
      <alignment horizontal="right" vertical="center" indent="1"/>
    </xf>
    <xf numFmtId="165" fontId="53" fillId="28" borderId="55" xfId="0" applyNumberFormat="1" applyFont="1" applyFill="1" applyBorder="1" applyAlignment="1" applyProtection="1">
      <alignment horizontal="right" vertical="center" indent="1"/>
    </xf>
    <xf numFmtId="0" fontId="34" fillId="24" borderId="36" xfId="0" applyFont="1" applyFill="1" applyBorder="1" applyAlignment="1" applyProtection="1">
      <alignment wrapText="1"/>
    </xf>
    <xf numFmtId="0" fontId="33" fillId="24" borderId="38" xfId="0" applyFont="1" applyFill="1" applyBorder="1" applyAlignment="1" applyProtection="1">
      <alignment wrapText="1"/>
    </xf>
    <xf numFmtId="0" fontId="33" fillId="0" borderId="39" xfId="0" applyFont="1" applyBorder="1" applyAlignment="1" applyProtection="1">
      <alignment wrapText="1"/>
    </xf>
    <xf numFmtId="0" fontId="33" fillId="0" borderId="50" xfId="0" applyFont="1" applyBorder="1" applyAlignment="1" applyProtection="1">
      <alignment wrapText="1"/>
    </xf>
    <xf numFmtId="0" fontId="36" fillId="24" borderId="59" xfId="0" applyFont="1" applyFill="1" applyBorder="1" applyAlignment="1" applyProtection="1">
      <alignment vertical="center"/>
    </xf>
    <xf numFmtId="0" fontId="36" fillId="24" borderId="59" xfId="0" applyFont="1" applyFill="1" applyBorder="1" applyProtection="1"/>
    <xf numFmtId="0" fontId="5" fillId="24" borderId="59" xfId="0" applyFont="1" applyFill="1" applyBorder="1" applyProtection="1"/>
    <xf numFmtId="0" fontId="5" fillId="24" borderId="59" xfId="0" applyFont="1" applyFill="1" applyBorder="1" applyAlignment="1" applyProtection="1"/>
    <xf numFmtId="0" fontId="0" fillId="0" borderId="59" xfId="0" applyBorder="1" applyAlignment="1" applyProtection="1"/>
    <xf numFmtId="0" fontId="36" fillId="24" borderId="45" xfId="0" applyFont="1" applyFill="1" applyBorder="1" applyProtection="1"/>
    <xf numFmtId="0" fontId="9" fillId="25" borderId="0" xfId="0" applyFont="1" applyFill="1" applyBorder="1" applyAlignment="1" applyProtection="1">
      <alignment vertical="center"/>
    </xf>
    <xf numFmtId="0" fontId="36" fillId="24" borderId="45" xfId="0" applyFont="1" applyFill="1" applyBorder="1" applyAlignment="1" applyProtection="1"/>
    <xf numFmtId="0" fontId="36" fillId="25" borderId="0" xfId="0" applyFont="1" applyFill="1" applyBorder="1" applyAlignment="1" applyProtection="1"/>
    <xf numFmtId="0" fontId="33" fillId="0" borderId="59" xfId="0" applyFont="1" applyBorder="1" applyAlignment="1" applyProtection="1">
      <alignment wrapText="1"/>
    </xf>
    <xf numFmtId="1" fontId="53" fillId="28" borderId="25" xfId="0" applyNumberFormat="1" applyFont="1" applyFill="1" applyBorder="1" applyAlignment="1" applyProtection="1">
      <alignment horizontal="right" vertical="center" indent="1"/>
    </xf>
    <xf numFmtId="0" fontId="9" fillId="25" borderId="52" xfId="0" applyFont="1" applyFill="1" applyBorder="1" applyAlignment="1" applyProtection="1">
      <alignment horizontal="center" vertical="center" wrapText="1"/>
    </xf>
    <xf numFmtId="0" fontId="5" fillId="0" borderId="0" xfId="0" applyFont="1"/>
    <xf numFmtId="0" fontId="37" fillId="0" borderId="0" xfId="0" applyFont="1" applyAlignment="1">
      <alignment horizontal="right"/>
    </xf>
    <xf numFmtId="0" fontId="36" fillId="0" borderId="0" xfId="0" applyFont="1"/>
    <xf numFmtId="0" fontId="36" fillId="0" borderId="48" xfId="0" applyFont="1" applyBorder="1"/>
    <xf numFmtId="0" fontId="37" fillId="0" borderId="52" xfId="0" applyFont="1" applyBorder="1" applyAlignment="1">
      <alignment horizontal="right"/>
    </xf>
    <xf numFmtId="0" fontId="36" fillId="0" borderId="60" xfId="0" applyFont="1" applyBorder="1"/>
    <xf numFmtId="0" fontId="36" fillId="24" borderId="53" xfId="0" applyFont="1" applyFill="1" applyBorder="1"/>
    <xf numFmtId="0" fontId="5" fillId="24" borderId="52" xfId="0" applyFont="1" applyFill="1" applyBorder="1"/>
    <xf numFmtId="0" fontId="5" fillId="24" borderId="60" xfId="0" applyFont="1" applyFill="1" applyBorder="1"/>
    <xf numFmtId="0" fontId="36" fillId="0" borderId="0" xfId="0" applyFont="1" applyAlignment="1">
      <alignment horizontal="right"/>
    </xf>
    <xf numFmtId="0" fontId="36" fillId="0" borderId="45" xfId="0" applyFont="1" applyBorder="1"/>
    <xf numFmtId="0" fontId="36" fillId="24" borderId="42" xfId="0" applyFont="1" applyFill="1" applyBorder="1"/>
    <xf numFmtId="0" fontId="5" fillId="25" borderId="0" xfId="0" applyFont="1" applyFill="1"/>
    <xf numFmtId="0" fontId="5" fillId="24" borderId="45" xfId="0" applyFont="1" applyFill="1" applyBorder="1"/>
    <xf numFmtId="0" fontId="0" fillId="0" borderId="0" xfId="0" applyAlignment="1">
      <alignment vertical="top" wrapText="1"/>
    </xf>
    <xf numFmtId="0" fontId="43" fillId="24" borderId="0" xfId="0" applyFont="1" applyFill="1" applyAlignment="1">
      <alignment vertical="top" wrapText="1"/>
    </xf>
    <xf numFmtId="0" fontId="5" fillId="24" borderId="34" xfId="0" applyFont="1" applyFill="1" applyBorder="1"/>
    <xf numFmtId="0" fontId="5" fillId="24" borderId="44" xfId="0" applyFont="1" applyFill="1" applyBorder="1"/>
    <xf numFmtId="0" fontId="5" fillId="24" borderId="37" xfId="0" applyFont="1" applyFill="1" applyBorder="1"/>
    <xf numFmtId="0" fontId="35" fillId="24" borderId="0" xfId="0" applyFont="1" applyFill="1" applyAlignment="1">
      <alignment horizontal="center" wrapText="1"/>
    </xf>
    <xf numFmtId="3" fontId="5" fillId="24" borderId="0" xfId="0" applyNumberFormat="1" applyFont="1" applyFill="1" applyAlignment="1">
      <alignment horizontal="center"/>
    </xf>
    <xf numFmtId="0" fontId="11" fillId="24" borderId="0" xfId="0" applyFont="1" applyFill="1" applyAlignment="1">
      <alignment wrapText="1"/>
    </xf>
    <xf numFmtId="0" fontId="5" fillId="24" borderId="54" xfId="0" applyFont="1" applyFill="1" applyBorder="1"/>
    <xf numFmtId="0" fontId="47" fillId="0" borderId="0" xfId="0" applyFont="1" applyAlignment="1">
      <alignment horizontal="right"/>
    </xf>
    <xf numFmtId="0" fontId="36" fillId="25" borderId="0" xfId="0" applyFont="1" applyFill="1" applyAlignment="1">
      <alignment horizontal="left" vertical="top" wrapText="1"/>
    </xf>
    <xf numFmtId="0" fontId="0" fillId="25" borderId="0" xfId="0" applyFill="1" applyAlignment="1">
      <alignment horizontal="left" vertical="top" wrapText="1"/>
    </xf>
    <xf numFmtId="0" fontId="53" fillId="28" borderId="25" xfId="0" applyFont="1" applyFill="1" applyBorder="1" applyAlignment="1">
      <alignment horizontal="left" vertical="center" wrapText="1"/>
    </xf>
    <xf numFmtId="0" fontId="5" fillId="24" borderId="0" xfId="0" applyFont="1" applyFill="1" applyAlignment="1">
      <alignment vertical="center"/>
    </xf>
    <xf numFmtId="0" fontId="5" fillId="29" borderId="25" xfId="0" applyFont="1" applyFill="1" applyBorder="1" applyAlignment="1">
      <alignment horizontal="left" vertical="center" wrapText="1"/>
    </xf>
    <xf numFmtId="0" fontId="5" fillId="27" borderId="25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25" borderId="0" xfId="0" applyFill="1" applyAlignment="1">
      <alignment wrapText="1"/>
    </xf>
    <xf numFmtId="0" fontId="31" fillId="24" borderId="0" xfId="0" applyFont="1" applyFill="1" applyAlignment="1">
      <alignment vertical="top"/>
    </xf>
    <xf numFmtId="0" fontId="38" fillId="24" borderId="54" xfId="0" applyFont="1" applyFill="1" applyBorder="1"/>
    <xf numFmtId="0" fontId="9" fillId="0" borderId="45" xfId="0" applyFont="1" applyBorder="1" applyAlignment="1">
      <alignment vertical="center"/>
    </xf>
    <xf numFmtId="0" fontId="5" fillId="24" borderId="35" xfId="0" applyFont="1" applyFill="1" applyBorder="1"/>
    <xf numFmtId="0" fontId="5" fillId="24" borderId="33" xfId="0" applyFont="1" applyFill="1" applyBorder="1"/>
    <xf numFmtId="0" fontId="0" fillId="25" borderId="0" xfId="0" applyFill="1" applyProtection="1">
      <protection locked="0"/>
    </xf>
    <xf numFmtId="167" fontId="5" fillId="0" borderId="25" xfId="0" applyNumberFormat="1" applyFont="1" applyBorder="1" applyAlignment="1">
      <alignment horizontal="center" vertical="center"/>
    </xf>
    <xf numFmtId="167" fontId="5" fillId="0" borderId="21" xfId="0" applyNumberFormat="1" applyFont="1" applyBorder="1" applyAlignment="1">
      <alignment horizontal="center" vertical="center"/>
    </xf>
    <xf numFmtId="167" fontId="5" fillId="0" borderId="61" xfId="0" applyNumberFormat="1" applyFont="1" applyBorder="1" applyAlignment="1">
      <alignment horizontal="center" vertical="center"/>
    </xf>
    <xf numFmtId="0" fontId="36" fillId="0" borderId="45" xfId="0" applyFont="1" applyBorder="1" applyAlignment="1">
      <alignment vertical="center"/>
    </xf>
    <xf numFmtId="0" fontId="36" fillId="24" borderId="42" xfId="0" applyFont="1" applyFill="1" applyBorder="1" applyAlignment="1">
      <alignment vertical="center"/>
    </xf>
    <xf numFmtId="0" fontId="5" fillId="24" borderId="37" xfId="0" applyFont="1" applyFill="1" applyBorder="1" applyAlignment="1">
      <alignment vertical="center"/>
    </xf>
    <xf numFmtId="0" fontId="5" fillId="24" borderId="54" xfId="0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0" fontId="9" fillId="26" borderId="26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9" fillId="26" borderId="62" xfId="0" applyFont="1" applyFill="1" applyBorder="1" applyAlignment="1">
      <alignment horizontal="center" vertical="center" wrapText="1"/>
    </xf>
    <xf numFmtId="0" fontId="5" fillId="25" borderId="0" xfId="0" applyFont="1" applyFill="1" applyAlignment="1">
      <alignment vertical="center"/>
    </xf>
    <xf numFmtId="0" fontId="5" fillId="24" borderId="51" xfId="0" applyFont="1" applyFill="1" applyBorder="1"/>
    <xf numFmtId="0" fontId="5" fillId="24" borderId="50" xfId="0" applyFont="1" applyFill="1" applyBorder="1"/>
    <xf numFmtId="0" fontId="5" fillId="24" borderId="49" xfId="0" applyFont="1" applyFill="1" applyBorder="1"/>
    <xf numFmtId="0" fontId="50" fillId="24" borderId="0" xfId="0" applyFont="1" applyFill="1" applyAlignment="1">
      <alignment horizontal="left" vertical="center"/>
    </xf>
    <xf numFmtId="0" fontId="37" fillId="0" borderId="48" xfId="0" applyFont="1" applyBorder="1" applyAlignment="1">
      <alignment horizontal="right"/>
    </xf>
    <xf numFmtId="0" fontId="36" fillId="0" borderId="23" xfId="0" applyFont="1" applyBorder="1"/>
    <xf numFmtId="0" fontId="36" fillId="24" borderId="41" xfId="0" applyFont="1" applyFill="1" applyBorder="1"/>
    <xf numFmtId="0" fontId="0" fillId="25" borderId="0" xfId="0" applyFill="1" applyAlignment="1">
      <alignment vertical="top" wrapText="1"/>
    </xf>
    <xf numFmtId="0" fontId="43" fillId="25" borderId="0" xfId="0" applyFont="1" applyFill="1" applyAlignment="1">
      <alignment vertical="top" wrapText="1"/>
    </xf>
    <xf numFmtId="0" fontId="9" fillId="25" borderId="0" xfId="0" applyFont="1" applyFill="1" applyAlignment="1" applyProtection="1">
      <alignment horizontal="left" vertical="top" wrapText="1"/>
      <protection locked="0"/>
    </xf>
    <xf numFmtId="0" fontId="9" fillId="26" borderId="25" xfId="0" applyFont="1" applyFill="1" applyBorder="1" applyAlignment="1">
      <alignment horizontal="center" vertical="center" wrapText="1"/>
    </xf>
    <xf numFmtId="0" fontId="9" fillId="26" borderId="21" xfId="0" applyFont="1" applyFill="1" applyBorder="1" applyAlignment="1">
      <alignment horizontal="center" vertical="center" wrapText="1"/>
    </xf>
    <xf numFmtId="0" fontId="9" fillId="26" borderId="61" xfId="0" applyFont="1" applyFill="1" applyBorder="1" applyAlignment="1">
      <alignment horizontal="center" vertical="center" wrapText="1"/>
    </xf>
    <xf numFmtId="0" fontId="37" fillId="25" borderId="0" xfId="0" applyFont="1" applyFill="1" applyAlignment="1">
      <alignment horizontal="right"/>
    </xf>
    <xf numFmtId="0" fontId="35" fillId="25" borderId="0" xfId="0" applyFont="1" applyFill="1" applyAlignment="1">
      <alignment horizontal="center" wrapText="1"/>
    </xf>
    <xf numFmtId="0" fontId="5" fillId="25" borderId="0" xfId="0" applyFont="1" applyFill="1" applyAlignment="1" applyProtection="1">
      <alignment horizontal="left" vertical="top" wrapText="1"/>
      <protection locked="0"/>
    </xf>
    <xf numFmtId="165" fontId="5" fillId="0" borderId="24" xfId="0" applyNumberFormat="1" applyFont="1" applyBorder="1" applyAlignment="1">
      <alignment horizontal="right" vertical="center" indent="1"/>
    </xf>
    <xf numFmtId="165" fontId="5" fillId="27" borderId="24" xfId="0" applyNumberFormat="1" applyFont="1" applyFill="1" applyBorder="1" applyAlignment="1">
      <alignment horizontal="right" vertical="center" indent="1"/>
    </xf>
    <xf numFmtId="165" fontId="5" fillId="29" borderId="24" xfId="0" applyNumberFormat="1" applyFont="1" applyFill="1" applyBorder="1" applyAlignment="1">
      <alignment horizontal="right" vertical="center" indent="1"/>
    </xf>
    <xf numFmtId="165" fontId="53" fillId="28" borderId="24" xfId="0" applyNumberFormat="1" applyFont="1" applyFill="1" applyBorder="1" applyAlignment="1">
      <alignment horizontal="right" vertical="center" indent="1"/>
    </xf>
    <xf numFmtId="1" fontId="5" fillId="0" borderId="61" xfId="0" applyNumberFormat="1" applyFont="1" applyBorder="1" applyAlignment="1">
      <alignment horizontal="right" vertical="center" indent="1"/>
    </xf>
    <xf numFmtId="1" fontId="5" fillId="0" borderId="21" xfId="0" applyNumberFormat="1" applyFont="1" applyBorder="1" applyAlignment="1">
      <alignment horizontal="right" vertical="center" indent="1"/>
    </xf>
    <xf numFmtId="1" fontId="5" fillId="0" borderId="21" xfId="0" applyNumberFormat="1" applyFont="1" applyBorder="1" applyAlignment="1" applyProtection="1">
      <alignment horizontal="right" vertical="top" indent="1"/>
      <protection hidden="1"/>
    </xf>
    <xf numFmtId="1" fontId="5" fillId="0" borderId="25" xfId="0" applyNumberFormat="1" applyFont="1" applyBorder="1" applyAlignment="1" applyProtection="1">
      <alignment horizontal="right" vertical="top" indent="1"/>
      <protection hidden="1"/>
    </xf>
    <xf numFmtId="1" fontId="5" fillId="0" borderId="25" xfId="0" applyNumberFormat="1" applyFont="1" applyBorder="1" applyAlignment="1">
      <alignment horizontal="right" vertical="center" indent="1"/>
    </xf>
    <xf numFmtId="1" fontId="5" fillId="27" borderId="61" xfId="0" applyNumberFormat="1" applyFont="1" applyFill="1" applyBorder="1" applyAlignment="1">
      <alignment horizontal="right" vertical="center" indent="1"/>
    </xf>
    <xf numFmtId="1" fontId="5" fillId="27" borderId="21" xfId="0" applyNumberFormat="1" applyFont="1" applyFill="1" applyBorder="1" applyAlignment="1">
      <alignment horizontal="right" vertical="center" indent="1"/>
    </xf>
    <xf numFmtId="1" fontId="5" fillId="27" borderId="25" xfId="0" applyNumberFormat="1" applyFont="1" applyFill="1" applyBorder="1" applyAlignment="1">
      <alignment horizontal="right" vertical="center" indent="1"/>
    </xf>
    <xf numFmtId="1" fontId="5" fillId="29" borderId="61" xfId="0" applyNumberFormat="1" applyFont="1" applyFill="1" applyBorder="1" applyAlignment="1">
      <alignment horizontal="right" vertical="center" indent="1"/>
    </xf>
    <xf numFmtId="1" fontId="5" fillId="29" borderId="21" xfId="0" applyNumberFormat="1" applyFont="1" applyFill="1" applyBorder="1" applyAlignment="1">
      <alignment horizontal="right" vertical="center" indent="1"/>
    </xf>
    <xf numFmtId="1" fontId="5" fillId="29" borderId="25" xfId="0" applyNumberFormat="1" applyFont="1" applyFill="1" applyBorder="1" applyAlignment="1">
      <alignment horizontal="right" vertical="center" indent="1"/>
    </xf>
    <xf numFmtId="1" fontId="53" fillId="28" borderId="61" xfId="0" applyNumberFormat="1" applyFont="1" applyFill="1" applyBorder="1" applyAlignment="1">
      <alignment horizontal="right" vertical="center" indent="1"/>
    </xf>
    <xf numFmtId="1" fontId="53" fillId="28" borderId="21" xfId="0" applyNumberFormat="1" applyFont="1" applyFill="1" applyBorder="1" applyAlignment="1">
      <alignment horizontal="right" vertical="center" indent="1"/>
    </xf>
    <xf numFmtId="1" fontId="53" fillId="28" borderId="25" xfId="0" applyNumberFormat="1" applyFont="1" applyFill="1" applyBorder="1" applyAlignment="1">
      <alignment horizontal="right" vertical="center" indent="1"/>
    </xf>
    <xf numFmtId="165" fontId="5" fillId="0" borderId="61" xfId="0" applyNumberFormat="1" applyFont="1" applyBorder="1" applyAlignment="1">
      <alignment horizontal="right" vertical="center" indent="1"/>
    </xf>
    <xf numFmtId="165" fontId="5" fillId="0" borderId="21" xfId="0" applyNumberFormat="1" applyFont="1" applyBorder="1" applyAlignment="1">
      <alignment horizontal="right" vertical="center" indent="1"/>
    </xf>
    <xf numFmtId="165" fontId="5" fillId="0" borderId="21" xfId="0" applyNumberFormat="1" applyFont="1" applyBorder="1" applyAlignment="1" applyProtection="1">
      <alignment horizontal="right" vertical="top" indent="1"/>
      <protection hidden="1"/>
    </xf>
    <xf numFmtId="165" fontId="5" fillId="0" borderId="25" xfId="0" applyNumberFormat="1" applyFont="1" applyBorder="1" applyAlignment="1" applyProtection="1">
      <alignment horizontal="right" vertical="top" indent="1"/>
      <protection hidden="1"/>
    </xf>
    <xf numFmtId="165" fontId="5" fillId="0" borderId="25" xfId="0" applyNumberFormat="1" applyFont="1" applyBorder="1" applyAlignment="1">
      <alignment horizontal="right" vertical="center" indent="1"/>
    </xf>
    <xf numFmtId="165" fontId="5" fillId="27" borderId="61" xfId="0" applyNumberFormat="1" applyFont="1" applyFill="1" applyBorder="1" applyAlignment="1">
      <alignment horizontal="right" vertical="center" indent="1"/>
    </xf>
    <xf numFmtId="165" fontId="5" fillId="27" borderId="21" xfId="0" applyNumberFormat="1" applyFont="1" applyFill="1" applyBorder="1" applyAlignment="1">
      <alignment horizontal="right" vertical="center" indent="1"/>
    </xf>
    <xf numFmtId="165" fontId="5" fillId="27" borderId="25" xfId="0" applyNumberFormat="1" applyFont="1" applyFill="1" applyBorder="1" applyAlignment="1">
      <alignment horizontal="right" vertical="center" indent="1"/>
    </xf>
    <xf numFmtId="165" fontId="5" fillId="29" borderId="61" xfId="0" applyNumberFormat="1" applyFont="1" applyFill="1" applyBorder="1" applyAlignment="1">
      <alignment horizontal="right" vertical="center" indent="1"/>
    </xf>
    <xf numFmtId="165" fontId="5" fillId="29" borderId="21" xfId="0" applyNumberFormat="1" applyFont="1" applyFill="1" applyBorder="1" applyAlignment="1">
      <alignment horizontal="right" vertical="center" indent="1"/>
    </xf>
    <xf numFmtId="165" fontId="5" fillId="29" borderId="25" xfId="0" applyNumberFormat="1" applyFont="1" applyFill="1" applyBorder="1" applyAlignment="1">
      <alignment horizontal="right" vertical="center" indent="1"/>
    </xf>
    <xf numFmtId="165" fontId="53" fillId="28" borderId="61" xfId="0" applyNumberFormat="1" applyFont="1" applyFill="1" applyBorder="1" applyAlignment="1">
      <alignment horizontal="right" vertical="center" indent="1"/>
    </xf>
    <xf numFmtId="165" fontId="53" fillId="28" borderId="21" xfId="0" applyNumberFormat="1" applyFont="1" applyFill="1" applyBorder="1" applyAlignment="1">
      <alignment horizontal="right" vertical="center" indent="1"/>
    </xf>
    <xf numFmtId="165" fontId="53" fillId="28" borderId="25" xfId="0" applyNumberFormat="1" applyFont="1" applyFill="1" applyBorder="1" applyAlignment="1">
      <alignment horizontal="right" vertical="center" indent="1"/>
    </xf>
    <xf numFmtId="1" fontId="5" fillId="0" borderId="24" xfId="0" applyNumberFormat="1" applyFont="1" applyBorder="1" applyAlignment="1">
      <alignment horizontal="right" vertical="center" indent="1"/>
    </xf>
    <xf numFmtId="1" fontId="5" fillId="27" borderId="24" xfId="0" applyNumberFormat="1" applyFont="1" applyFill="1" applyBorder="1" applyAlignment="1">
      <alignment horizontal="right" vertical="center" indent="1"/>
    </xf>
    <xf numFmtId="1" fontId="5" fillId="29" borderId="24" xfId="0" applyNumberFormat="1" applyFont="1" applyFill="1" applyBorder="1" applyAlignment="1">
      <alignment horizontal="right" vertical="center" indent="1"/>
    </xf>
    <xf numFmtId="3" fontId="53" fillId="28" borderId="24" xfId="0" applyNumberFormat="1" applyFont="1" applyFill="1" applyBorder="1" applyAlignment="1">
      <alignment horizontal="right" vertical="center" indent="1"/>
    </xf>
    <xf numFmtId="3" fontId="53" fillId="28" borderId="61" xfId="0" applyNumberFormat="1" applyFont="1" applyFill="1" applyBorder="1" applyAlignment="1">
      <alignment horizontal="right" vertical="center" indent="1"/>
    </xf>
    <xf numFmtId="3" fontId="53" fillId="28" borderId="21" xfId="0" applyNumberFormat="1" applyFont="1" applyFill="1" applyBorder="1" applyAlignment="1">
      <alignment horizontal="right" vertical="center" indent="1"/>
    </xf>
    <xf numFmtId="0" fontId="5" fillId="25" borderId="0" xfId="0" applyFont="1" applyFill="1" applyBorder="1"/>
    <xf numFmtId="0" fontId="36" fillId="25" borderId="0" xfId="0" applyFont="1" applyFill="1" applyBorder="1" applyAlignment="1">
      <alignment horizontal="left" vertical="top" wrapText="1"/>
    </xf>
    <xf numFmtId="0" fontId="5" fillId="25" borderId="0" xfId="0" applyFont="1" applyFill="1" applyBorder="1" applyAlignment="1">
      <alignment vertical="center"/>
    </xf>
    <xf numFmtId="0" fontId="5" fillId="25" borderId="0" xfId="0" applyFont="1" applyFill="1" applyBorder="1" applyAlignment="1">
      <alignment horizontal="left" vertical="center" wrapText="1"/>
    </xf>
    <xf numFmtId="0" fontId="53" fillId="25" borderId="0" xfId="0" applyFont="1" applyFill="1" applyBorder="1" applyAlignment="1">
      <alignment horizontal="left" vertical="center" wrapText="1"/>
    </xf>
    <xf numFmtId="1" fontId="5" fillId="0" borderId="61" xfId="0" applyNumberFormat="1" applyFont="1" applyFill="1" applyBorder="1" applyAlignment="1">
      <alignment horizontal="right" vertical="center" indent="1"/>
    </xf>
    <xf numFmtId="1" fontId="5" fillId="0" borderId="21" xfId="0" applyNumberFormat="1" applyFont="1" applyFill="1" applyBorder="1" applyAlignment="1">
      <alignment horizontal="right" vertical="center" indent="1"/>
    </xf>
    <xf numFmtId="1" fontId="5" fillId="0" borderId="25" xfId="0" applyNumberFormat="1" applyFont="1" applyFill="1" applyBorder="1" applyAlignment="1">
      <alignment horizontal="right" vertical="center" indent="1"/>
    </xf>
    <xf numFmtId="1" fontId="53" fillId="28" borderId="24" xfId="0" applyNumberFormat="1" applyFont="1" applyFill="1" applyBorder="1" applyAlignment="1">
      <alignment horizontal="right" vertical="center" indent="1"/>
    </xf>
    <xf numFmtId="0" fontId="41" fillId="24" borderId="0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20" xfId="0" applyBorder="1" applyAlignment="1">
      <alignment vertical="center" wrapText="1"/>
    </xf>
    <xf numFmtId="0" fontId="31" fillId="24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1" fillId="0" borderId="28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4" fillId="2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2" fillId="24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5" fillId="25" borderId="49" xfId="0" applyFont="1" applyFill="1" applyBorder="1" applyAlignment="1" applyProtection="1">
      <alignment horizontal="center" wrapText="1"/>
    </xf>
    <xf numFmtId="0" fontId="0" fillId="25" borderId="50" xfId="0" applyFill="1" applyBorder="1" applyAlignment="1" applyProtection="1">
      <alignment wrapText="1"/>
    </xf>
    <xf numFmtId="0" fontId="0" fillId="25" borderId="51" xfId="0" applyFill="1" applyBorder="1" applyAlignment="1" applyProtection="1">
      <alignment wrapText="1"/>
    </xf>
    <xf numFmtId="0" fontId="7" fillId="25" borderId="30" xfId="0" applyFont="1" applyFill="1" applyBorder="1" applyAlignment="1" applyProtection="1">
      <alignment horizontal="center" vertical="center" wrapText="1"/>
      <protection locked="0"/>
    </xf>
    <xf numFmtId="0" fontId="7" fillId="25" borderId="31" xfId="0" applyFont="1" applyFill="1" applyBorder="1" applyAlignment="1" applyProtection="1">
      <alignment wrapText="1"/>
      <protection locked="0"/>
    </xf>
    <xf numFmtId="0" fontId="34" fillId="25" borderId="32" xfId="0" applyFont="1" applyFill="1" applyBorder="1" applyAlignment="1" applyProtection="1">
      <alignment horizontal="center" vertical="center" wrapText="1"/>
    </xf>
    <xf numFmtId="0" fontId="0" fillId="25" borderId="0" xfId="0" applyFill="1" applyBorder="1" applyAlignment="1">
      <alignment wrapText="1"/>
    </xf>
    <xf numFmtId="0" fontId="44" fillId="25" borderId="0" xfId="0" applyFont="1" applyFill="1" applyBorder="1" applyAlignment="1" applyProtection="1">
      <alignment horizontal="left" vertical="center" wrapText="1"/>
    </xf>
    <xf numFmtId="0" fontId="44" fillId="25" borderId="52" xfId="0" applyFont="1" applyFill="1" applyBorder="1" applyAlignment="1" applyProtection="1">
      <alignment horizontal="left" vertical="center" wrapText="1"/>
    </xf>
    <xf numFmtId="0" fontId="42" fillId="24" borderId="0" xfId="34" applyFill="1" applyBorder="1" applyAlignment="1" applyProtection="1">
      <alignment horizontal="left" vertical="center" wrapText="1"/>
      <protection locked="0"/>
    </xf>
    <xf numFmtId="0" fontId="43" fillId="24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34" fillId="24" borderId="36" xfId="0" applyFont="1" applyFill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37" xfId="0" applyBorder="1" applyAlignment="1" applyProtection="1"/>
    <xf numFmtId="0" fontId="33" fillId="24" borderId="38" xfId="0" applyFont="1" applyFill="1" applyBorder="1" applyAlignment="1" applyProtection="1">
      <alignment horizontal="center" wrapText="1"/>
    </xf>
    <xf numFmtId="0" fontId="33" fillId="0" borderId="39" xfId="0" applyFont="1" applyBorder="1" applyAlignment="1" applyProtection="1">
      <alignment horizontal="center" wrapText="1"/>
    </xf>
    <xf numFmtId="0" fontId="33" fillId="0" borderId="40" xfId="0" applyFont="1" applyBorder="1" applyAlignment="1" applyProtection="1">
      <alignment horizontal="center" wrapText="1"/>
    </xf>
    <xf numFmtId="0" fontId="33" fillId="0" borderId="50" xfId="0" applyFont="1" applyBorder="1" applyAlignment="1" applyProtection="1">
      <alignment horizontal="center" wrapText="1"/>
    </xf>
    <xf numFmtId="0" fontId="43" fillId="25" borderId="0" xfId="0" applyFont="1" applyFill="1" applyBorder="1" applyAlignment="1" applyProtection="1">
      <alignment vertical="top" wrapText="1"/>
    </xf>
    <xf numFmtId="0" fontId="0" fillId="25" borderId="0" xfId="0" applyFill="1" applyBorder="1" applyAlignment="1">
      <alignment vertical="top" wrapText="1"/>
    </xf>
    <xf numFmtId="0" fontId="42" fillId="25" borderId="0" xfId="34" applyFill="1" applyBorder="1" applyAlignment="1" applyProtection="1">
      <alignment horizontal="left" vertical="center" wrapText="1"/>
      <protection locked="0"/>
    </xf>
    <xf numFmtId="0" fontId="34" fillId="25" borderId="0" xfId="0" applyFont="1" applyFill="1" applyBorder="1" applyAlignment="1">
      <alignment horizontal="center" vertical="center" wrapText="1"/>
    </xf>
    <xf numFmtId="0" fontId="9" fillId="26" borderId="64" xfId="0" applyFont="1" applyFill="1" applyBorder="1" applyAlignment="1">
      <alignment horizontal="center" vertical="center" wrapText="1"/>
    </xf>
    <xf numFmtId="0" fontId="9" fillId="26" borderId="63" xfId="0" applyFont="1" applyFill="1" applyBorder="1" applyAlignment="1">
      <alignment horizontal="center" vertical="center" wrapText="1"/>
    </xf>
    <xf numFmtId="0" fontId="9" fillId="25" borderId="61" xfId="0" applyFont="1" applyFill="1" applyBorder="1" applyAlignment="1">
      <alignment horizontal="center" vertical="center" wrapText="1"/>
    </xf>
    <xf numFmtId="0" fontId="9" fillId="25" borderId="21" xfId="0" applyFont="1" applyFill="1" applyBorder="1" applyAlignment="1">
      <alignment horizontal="center" vertical="center" wrapText="1"/>
    </xf>
    <xf numFmtId="0" fontId="9" fillId="25" borderId="25" xfId="0" applyFont="1" applyFill="1" applyBorder="1" applyAlignment="1">
      <alignment horizontal="center" vertical="center" wrapText="1"/>
    </xf>
    <xf numFmtId="0" fontId="5" fillId="25" borderId="0" xfId="0" applyFont="1" applyFill="1" applyAlignment="1" applyProtection="1">
      <alignment horizontal="left" vertical="top" wrapText="1"/>
      <protection locked="0"/>
    </xf>
    <xf numFmtId="0" fontId="34" fillId="24" borderId="54" xfId="0" applyFont="1" applyFill="1" applyBorder="1" applyAlignment="1">
      <alignment horizontal="center" wrapText="1"/>
    </xf>
    <xf numFmtId="0" fontId="34" fillId="24" borderId="0" xfId="0" applyFont="1" applyFill="1" applyAlignment="1">
      <alignment horizontal="center" wrapText="1"/>
    </xf>
    <xf numFmtId="0" fontId="34" fillId="24" borderId="37" xfId="0" applyFont="1" applyFill="1" applyBorder="1" applyAlignment="1">
      <alignment horizontal="center" wrapText="1"/>
    </xf>
    <xf numFmtId="0" fontId="33" fillId="24" borderId="49" xfId="0" applyFont="1" applyFill="1" applyBorder="1" applyAlignment="1">
      <alignment horizontal="center" wrapText="1"/>
    </xf>
    <xf numFmtId="0" fontId="33" fillId="24" borderId="50" xfId="0" applyFont="1" applyFill="1" applyBorder="1" applyAlignment="1">
      <alignment horizontal="center" wrapText="1"/>
    </xf>
    <xf numFmtId="0" fontId="33" fillId="24" borderId="51" xfId="0" applyFont="1" applyFill="1" applyBorder="1" applyAlignment="1">
      <alignment horizontal="center" wrapText="1"/>
    </xf>
    <xf numFmtId="0" fontId="43" fillId="2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43" fillId="25" borderId="0" xfId="0" applyFont="1" applyFill="1" applyAlignment="1">
      <alignment vertical="top" wrapText="1"/>
    </xf>
    <xf numFmtId="0" fontId="0" fillId="25" borderId="0" xfId="0" applyFill="1" applyAlignment="1">
      <alignment vertical="top" wrapText="1"/>
    </xf>
    <xf numFmtId="0" fontId="7" fillId="25" borderId="0" xfId="0" applyFont="1" applyFill="1" applyBorder="1" applyAlignment="1" applyProtection="1">
      <alignment vertical="center" wrapText="1"/>
    </xf>
    <xf numFmtId="0" fontId="44" fillId="25" borderId="48" xfId="0" applyFont="1" applyFill="1" applyBorder="1" applyAlignment="1" applyProtection="1">
      <alignment horizontal="left" vertical="center" wrapText="1"/>
    </xf>
    <xf numFmtId="0" fontId="4" fillId="25" borderId="48" xfId="0" applyFont="1" applyFill="1" applyBorder="1" applyAlignment="1" applyProtection="1">
      <alignment horizontal="center" vertical="center"/>
    </xf>
    <xf numFmtId="0" fontId="7" fillId="25" borderId="48" xfId="0" applyFont="1" applyFill="1" applyBorder="1" applyAlignment="1">
      <alignment vertical="center" wrapText="1"/>
    </xf>
    <xf numFmtId="0" fontId="35" fillId="25" borderId="0" xfId="0" applyFont="1" applyFill="1" applyBorder="1" applyAlignment="1" applyProtection="1">
      <alignment horizontal="left" vertical="center"/>
    </xf>
    <xf numFmtId="0" fontId="34" fillId="25" borderId="48" xfId="0" applyFont="1" applyFill="1" applyBorder="1" applyAlignment="1" applyProtection="1">
      <alignment horizontal="center" vertical="center" wrapText="1"/>
    </xf>
    <xf numFmtId="0" fontId="34" fillId="25" borderId="0" xfId="0" applyFont="1" applyFill="1" applyBorder="1" applyAlignment="1" applyProtection="1">
      <alignment horizontal="center" vertical="center" wrapText="1"/>
    </xf>
    <xf numFmtId="0" fontId="34" fillId="25" borderId="52" xfId="0" applyFont="1" applyFill="1" applyBorder="1" applyAlignment="1" applyProtection="1">
      <alignment horizontal="center" vertical="center" wrapText="1"/>
    </xf>
    <xf numFmtId="0" fontId="34" fillId="25" borderId="48" xfId="0" applyFont="1" applyFill="1" applyBorder="1" applyAlignment="1" applyProtection="1">
      <alignment horizontal="center" vertical="center" wrapText="1"/>
    </xf>
    <xf numFmtId="0" fontId="34" fillId="25" borderId="52" xfId="0" applyFont="1" applyFill="1" applyBorder="1" applyAlignment="1" applyProtection="1">
      <alignment horizontal="center" vertical="center" wrapText="1"/>
    </xf>
    <xf numFmtId="0" fontId="35" fillId="25" borderId="0" xfId="0" applyFont="1" applyFill="1" applyBorder="1" applyAlignment="1" applyProtection="1">
      <alignment horizontal="left" wrapText="1"/>
    </xf>
    <xf numFmtId="0" fontId="34" fillId="25" borderId="0" xfId="0" applyFont="1" applyFill="1" applyBorder="1" applyAlignment="1" applyProtection="1">
      <alignment horizontal="left" vertical="center" wrapText="1"/>
    </xf>
    <xf numFmtId="0" fontId="35" fillId="25" borderId="0" xfId="0" applyFont="1" applyFill="1" applyBorder="1" applyAlignment="1" applyProtection="1">
      <alignment horizontal="left" vertical="center" wrapText="1"/>
    </xf>
    <xf numFmtId="0" fontId="7" fillId="25" borderId="0" xfId="0" applyFont="1" applyFill="1" applyBorder="1" applyAlignment="1" applyProtection="1">
      <alignment horizontal="center" vertical="center"/>
    </xf>
    <xf numFmtId="0" fontId="7" fillId="25" borderId="52" xfId="0" applyFont="1" applyFill="1" applyBorder="1" applyAlignment="1" applyProtection="1">
      <alignment horizontal="center" vertical="center"/>
    </xf>
    <xf numFmtId="0" fontId="35" fillId="25" borderId="52" xfId="0" applyFont="1" applyFill="1" applyBorder="1" applyAlignment="1" applyProtection="1">
      <alignment horizontal="left" vertical="center"/>
    </xf>
    <xf numFmtId="0" fontId="35" fillId="25" borderId="48" xfId="0" applyFont="1" applyFill="1" applyBorder="1" applyAlignment="1" applyProtection="1">
      <alignment horizontal="left" vertical="center"/>
    </xf>
    <xf numFmtId="4" fontId="35" fillId="25" borderId="0" xfId="0" applyNumberFormat="1" applyFont="1" applyFill="1" applyBorder="1" applyAlignment="1" applyProtection="1">
      <alignment horizontal="left" vertical="center"/>
    </xf>
    <xf numFmtId="4" fontId="35" fillId="25" borderId="52" xfId="0" applyNumberFormat="1" applyFont="1" applyFill="1" applyBorder="1" applyAlignment="1" applyProtection="1">
      <alignment horizontal="left" vertical="center"/>
    </xf>
    <xf numFmtId="0" fontId="35" fillId="25" borderId="0" xfId="0" applyFont="1" applyFill="1" applyAlignment="1" applyProtection="1">
      <alignment horizontal="left" vertical="center"/>
    </xf>
    <xf numFmtId="0" fontId="34" fillId="25" borderId="0" xfId="0" applyFont="1" applyFill="1" applyBorder="1" applyAlignment="1" applyProtection="1">
      <alignment horizontal="center"/>
    </xf>
    <xf numFmtId="0" fontId="34" fillId="25" borderId="52" xfId="0" applyFont="1" applyFill="1" applyBorder="1" applyAlignment="1" applyProtection="1">
      <alignment horizontal="center"/>
    </xf>
    <xf numFmtId="0" fontId="34" fillId="25" borderId="48" xfId="0" applyFont="1" applyFill="1" applyBorder="1" applyAlignment="1" applyProtection="1">
      <alignment horizontal="center"/>
    </xf>
    <xf numFmtId="0" fontId="34" fillId="25" borderId="0" xfId="0" applyFont="1" applyFill="1" applyBorder="1" applyAlignment="1" applyProtection="1">
      <alignment horizontal="center" vertical="center"/>
    </xf>
    <xf numFmtId="0" fontId="34" fillId="25" borderId="52" xfId="0" applyFont="1" applyFill="1" applyBorder="1" applyAlignment="1" applyProtection="1">
      <alignment horizontal="center" vertical="center"/>
    </xf>
    <xf numFmtId="0" fontId="34" fillId="25" borderId="48" xfId="0" applyFont="1" applyFill="1" applyBorder="1" applyAlignment="1" applyProtection="1">
      <alignment horizontal="center" vertical="center"/>
    </xf>
    <xf numFmtId="0" fontId="34" fillId="25" borderId="0" xfId="0" applyFont="1" applyFill="1" applyAlignment="1" applyProtection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46" xr:uid="{00000000-0005-0000-0000-000027000000}"/>
    <cellStyle name="Normal 3" xfId="47" xr:uid="{00000000-0005-0000-0000-000028000000}"/>
    <cellStyle name="Normal 4" xfId="48" xr:uid="{00000000-0005-0000-0000-000029000000}"/>
    <cellStyle name="Normal 5" xfId="49" xr:uid="{00000000-0005-0000-0000-00002A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u" xfId="43" xr:uid="{00000000-0005-0000-0000-00002F000000}"/>
    <cellStyle name="Undefined" xfId="44" xr:uid="{00000000-0005-0000-0000-000030000000}"/>
    <cellStyle name="Warning Text" xfId="45" builtinId="11" customBuiltin="1"/>
  </cellStyles>
  <dxfs count="26">
    <dxf>
      <font>
        <b/>
        <i val="0"/>
      </font>
      <fill>
        <patternFill>
          <bgColor indexed="42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ont>
        <b/>
        <i val="0"/>
      </font>
      <fill>
        <patternFill>
          <bgColor indexed="42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ndense val="0"/>
        <extend val="0"/>
        <color indexed="9"/>
      </font>
    </dxf>
    <dxf>
      <font>
        <b val="0"/>
        <i val="0"/>
        <condense val="0"/>
        <extend val="0"/>
      </font>
      <fill>
        <patternFill>
          <bgColor indexed="11"/>
        </patternFill>
      </fill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ont>
        <color theme="0"/>
      </font>
    </dxf>
    <dxf>
      <fill>
        <patternFill>
          <bgColor rgb="FF66FF99"/>
        </patternFill>
      </fill>
    </dxf>
    <dxf>
      <fill>
        <patternFill>
          <bgColor rgb="FF66FF99"/>
        </patternFill>
      </fill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6FEB8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F16A05"/>
      <rgbColor rgb="00F04242"/>
      <rgbColor rgb="00BF4900"/>
      <rgbColor rgb="00FB994F"/>
      <rgbColor rgb="00000080"/>
      <rgbColor rgb="009B4719"/>
      <rgbColor rgb="00FFFF00"/>
      <rgbColor rgb="0000FFFF"/>
      <rgbColor rgb="00800080"/>
      <rgbColor rgb="00BA1400"/>
      <rgbColor rgb="00008080"/>
      <rgbColor rgb="00C851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8B32"/>
      <color rgb="FFFEF6F0"/>
      <color rgb="FFFEF2E8"/>
      <color rgb="FFC85100"/>
      <color rgb="FF66FF99"/>
      <color rgb="FFC49500"/>
      <color rgb="FFD6A300"/>
      <color rgb="FFF05E5A"/>
      <color rgb="FFFF5D5D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Vacancy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Vacancies!$D$7</c:f>
              <c:strCache>
                <c:ptCount val="1"/>
                <c:pt idx="0">
                  <c:v>Total Social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Vacancies!$D$8:$D$28</c:f>
              <c:numCache>
                <c:formatCode>#,##0.0</c:formatCode>
                <c:ptCount val="21"/>
                <c:pt idx="0">
                  <c:v>54.7</c:v>
                </c:pt>
                <c:pt idx="1">
                  <c:v>212.9</c:v>
                </c:pt>
                <c:pt idx="2">
                  <c:v>225.2</c:v>
                </c:pt>
                <c:pt idx="3">
                  <c:v>338.5</c:v>
                </c:pt>
                <c:pt idx="4">
                  <c:v>494</c:v>
                </c:pt>
                <c:pt idx="5">
                  <c:v>63</c:v>
                </c:pt>
                <c:pt idx="6">
                  <c:v>756.7</c:v>
                </c:pt>
                <c:pt idx="7">
                  <c:v>191.5</c:v>
                </c:pt>
                <c:pt idx="8">
                  <c:v>151.4</c:v>
                </c:pt>
                <c:pt idx="9">
                  <c:v>403</c:v>
                </c:pt>
                <c:pt idx="10">
                  <c:v>143.4</c:v>
                </c:pt>
                <c:pt idx="11">
                  <c:v>106.5</c:v>
                </c:pt>
                <c:pt idx="12">
                  <c:v>89.6</c:v>
                </c:pt>
                <c:pt idx="13">
                  <c:v>260.10000000000002</c:v>
                </c:pt>
                <c:pt idx="14">
                  <c:v>226.9</c:v>
                </c:pt>
                <c:pt idx="15">
                  <c:v>465</c:v>
                </c:pt>
                <c:pt idx="16">
                  <c:v>134.9</c:v>
                </c:pt>
                <c:pt idx="17">
                  <c:v>71.900000000000006</c:v>
                </c:pt>
                <c:pt idx="18">
                  <c:v>458.1</c:v>
                </c:pt>
                <c:pt idx="19">
                  <c:v>58.5</c:v>
                </c:pt>
                <c:pt idx="20">
                  <c:v>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0-4CBF-B7E1-3EF588854FE1}"/>
            </c:ext>
          </c:extLst>
        </c:ser>
        <c:ser>
          <c:idx val="1"/>
          <c:order val="1"/>
          <c:tx>
            <c:strRef>
              <c:f>Vacancies!$E$7</c:f>
              <c:strCache>
                <c:ptCount val="1"/>
                <c:pt idx="0">
                  <c:v>Number of Vacancies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Vacancies!$B$8:$B$28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Vacancies!$E$8:$E$28</c:f>
              <c:numCache>
                <c:formatCode>#,##0.0</c:formatCode>
                <c:ptCount val="21"/>
                <c:pt idx="0">
                  <c:v>17</c:v>
                </c:pt>
                <c:pt idx="1">
                  <c:v>0</c:v>
                </c:pt>
                <c:pt idx="2">
                  <c:v>79</c:v>
                </c:pt>
                <c:pt idx="3">
                  <c:v>18</c:v>
                </c:pt>
                <c:pt idx="4">
                  <c:v>74</c:v>
                </c:pt>
                <c:pt idx="5">
                  <c:v>14</c:v>
                </c:pt>
                <c:pt idx="6">
                  <c:v>149</c:v>
                </c:pt>
                <c:pt idx="7">
                  <c:v>79.8</c:v>
                </c:pt>
                <c:pt idx="8">
                  <c:v>35</c:v>
                </c:pt>
                <c:pt idx="9">
                  <c:v>40</c:v>
                </c:pt>
                <c:pt idx="10">
                  <c:v>14</c:v>
                </c:pt>
                <c:pt idx="11">
                  <c:v>41</c:v>
                </c:pt>
                <c:pt idx="12">
                  <c:v>51</c:v>
                </c:pt>
                <c:pt idx="13">
                  <c:v>42</c:v>
                </c:pt>
                <c:pt idx="14">
                  <c:v>65</c:v>
                </c:pt>
                <c:pt idx="15">
                  <c:v>199</c:v>
                </c:pt>
                <c:pt idx="16">
                  <c:v>68</c:v>
                </c:pt>
                <c:pt idx="17">
                  <c:v>38</c:v>
                </c:pt>
                <c:pt idx="18">
                  <c:v>89</c:v>
                </c:pt>
                <c:pt idx="19">
                  <c:v>39</c:v>
                </c:pt>
                <c:pt idx="2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27872"/>
        <c:axId val="200529408"/>
      </c:barChart>
      <c:barChart>
        <c:barDir val="col"/>
        <c:grouping val="clustered"/>
        <c:varyColors val="0"/>
        <c:ser>
          <c:idx val="4"/>
          <c:order val="6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Vacancies!$U$8:$U$28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531328"/>
        <c:axId val="200541312"/>
      </c:barChart>
      <c:lineChart>
        <c:grouping val="standard"/>
        <c:varyColors val="0"/>
        <c:ser>
          <c:idx val="2"/>
          <c:order val="2"/>
          <c:tx>
            <c:strRef>
              <c:f>Vacancies!$F$7</c:f>
              <c:strCache>
                <c:ptCount val="1"/>
                <c:pt idx="0">
                  <c:v>Vacancy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Vacancies!$F$8:$F$28</c:f>
              <c:numCache>
                <c:formatCode>0.0</c:formatCode>
                <c:ptCount val="21"/>
                <c:pt idx="0">
                  <c:v>23.709902370990235</c:v>
                </c:pt>
                <c:pt idx="1">
                  <c:v>0</c:v>
                </c:pt>
                <c:pt idx="2">
                  <c:v>25.96975673898751</c:v>
                </c:pt>
                <c:pt idx="3">
                  <c:v>5.0490883590462836</c:v>
                </c:pt>
                <c:pt idx="4">
                  <c:v>13.028169014084506</c:v>
                </c:pt>
                <c:pt idx="5">
                  <c:v>18.181818181818183</c:v>
                </c:pt>
                <c:pt idx="6">
                  <c:v>16.451363586176438</c:v>
                </c:pt>
                <c:pt idx="7">
                  <c:v>29.413932915591595</c:v>
                </c:pt>
                <c:pt idx="8">
                  <c:v>18.776824034334762</c:v>
                </c:pt>
                <c:pt idx="9">
                  <c:v>9.0293453724604973</c:v>
                </c:pt>
                <c:pt idx="10">
                  <c:v>8.8945362134688697</c:v>
                </c:pt>
                <c:pt idx="11">
                  <c:v>27.796610169491526</c:v>
                </c:pt>
                <c:pt idx="12">
                  <c:v>36.273115220483646</c:v>
                </c:pt>
                <c:pt idx="13">
                  <c:v>13.902681231380337</c:v>
                </c:pt>
                <c:pt idx="14">
                  <c:v>22.267899965741695</c:v>
                </c:pt>
                <c:pt idx="15">
                  <c:v>29.96987951807229</c:v>
                </c:pt>
                <c:pt idx="16">
                  <c:v>33.514046328240511</c:v>
                </c:pt>
                <c:pt idx="17">
                  <c:v>34.576888080072791</c:v>
                </c:pt>
                <c:pt idx="18">
                  <c:v>16.267592761835132</c:v>
                </c:pt>
                <c:pt idx="19">
                  <c:v>40</c:v>
                </c:pt>
                <c:pt idx="20">
                  <c:v>21.043000914913083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328"/>
        <c:axId val="200541312"/>
      </c:lineChart>
      <c:scatterChart>
        <c:scatterStyle val="lineMarker"/>
        <c:varyColors val="0"/>
        <c:ser>
          <c:idx val="3"/>
          <c:order val="3"/>
          <c:tx>
            <c:strRef>
              <c:f>Vacancies!$T$5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Vacancies!$U$5:$V$5</c:f>
              <c:numCache>
                <c:formatCode>0.0</c:formatCode>
                <c:ptCount val="2"/>
                <c:pt idx="0">
                  <c:v>18.806407742983801</c:v>
                </c:pt>
                <c:pt idx="1">
                  <c:v>18.806407742983801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E0-4CBF-B7E1-3EF588854FE1}"/>
            </c:ext>
          </c:extLst>
        </c:ser>
        <c:ser>
          <c:idx val="6"/>
          <c:order val="4"/>
          <c:tx>
            <c:strRef>
              <c:f>Vacancies!$T$6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Vacancies!$U$6:$V$6</c:f>
              <c:numCache>
                <c:formatCode>0.0</c:formatCode>
                <c:ptCount val="2"/>
                <c:pt idx="0">
                  <c:v>19.698168498168496</c:v>
                </c:pt>
                <c:pt idx="1">
                  <c:v>19.698168498168496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E0-4CBF-B7E1-3EF588854FE1}"/>
            </c:ext>
          </c:extLst>
        </c:ser>
        <c:ser>
          <c:idx val="5"/>
          <c:order val="5"/>
          <c:tx>
            <c:strRef>
              <c:f>Vacancies!$T$7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5E0-4CBF-B7E1-3EF588854FE1}"/>
              </c:ext>
            </c:extLst>
          </c:dPt>
          <c:xVal>
            <c:numRef>
              <c:f>Vacancies!$U$4:$V$4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Vacancies!$U$7:$V$7</c:f>
              <c:numCache>
                <c:formatCode>0.0</c:formatCode>
                <c:ptCount val="2"/>
                <c:pt idx="0">
                  <c:v>20.008546554701741</c:v>
                </c:pt>
                <c:pt idx="1">
                  <c:v>20.008546554701741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E0-4CBF-B7E1-3EF58885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1328"/>
        <c:axId val="200541312"/>
      </c:scatterChart>
      <c:catAx>
        <c:axId val="200527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94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529408"/>
        <c:scaling>
          <c:orientation val="minMax"/>
          <c:max val="8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7872"/>
        <c:crosses val="autoZero"/>
        <c:crossBetween val="between"/>
      </c:valAx>
      <c:catAx>
        <c:axId val="2005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ax val="8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(FTE)</a:t>
            </a:r>
            <a:r>
              <a:rPr lang="en-US" sz="1100"/>
              <a:t> 2020-2022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
 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Agency!$H$107:$H$130</c:f>
              <c:numCache>
                <c:formatCode>0.0</c:formatCode>
                <c:ptCount val="24"/>
                <c:pt idx="0">
                  <c:v>13.496229260935142</c:v>
                </c:pt>
                <c:pt idx="1">
                  <c:v>-0.4</c:v>
                </c:pt>
                <c:pt idx="2">
                  <c:v>-2.8730986800754259</c:v>
                </c:pt>
                <c:pt idx="3">
                  <c:v>1.1556040756914119</c:v>
                </c:pt>
                <c:pt idx="4">
                  <c:v>5.494306891657466</c:v>
                </c:pt>
                <c:pt idx="5">
                  <c:v>13.682352941176475</c:v>
                </c:pt>
                <c:pt idx="6">
                  <c:v>1.9870059116726537</c:v>
                </c:pt>
                <c:pt idx="7">
                  <c:v>-9.3957610789980741</c:v>
                </c:pt>
                <c:pt idx="8">
                  <c:v>4.9502347417840378</c:v>
                </c:pt>
                <c:pt idx="9">
                  <c:v>-0.95555555555555571</c:v>
                </c:pt>
                <c:pt idx="10">
                  <c:v>3.6542553191489358</c:v>
                </c:pt>
                <c:pt idx="11">
                  <c:v>-0.20338983050847403</c:v>
                </c:pt>
                <c:pt idx="12">
                  <c:v>-7.7540466392318237</c:v>
                </c:pt>
                <c:pt idx="13">
                  <c:v>-1.6395519775988809</c:v>
                </c:pt>
                <c:pt idx="14">
                  <c:v>-4.4805003679175854</c:v>
                </c:pt>
                <c:pt idx="15">
                  <c:v>-4.2268680445151041</c:v>
                </c:pt>
                <c:pt idx="16">
                  <c:v>-1.5859536717594906</c:v>
                </c:pt>
                <c:pt idx="17">
                  <c:v>22.491612301957126</c:v>
                </c:pt>
                <c:pt idx="18">
                  <c:v>-0.54523281596452478</c:v>
                </c:pt>
                <c:pt idx="19">
                  <c:v>7.465573770491801</c:v>
                </c:pt>
                <c:pt idx="20">
                  <c:v>0.53178226514486582</c:v>
                </c:pt>
                <c:pt idx="21">
                  <c:v>0.62358507409390995</c:v>
                </c:pt>
                <c:pt idx="22">
                  <c:v>3.0621601763409245</c:v>
                </c:pt>
                <c:pt idx="23">
                  <c:v>2.2057695312906898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C-41CA-8A9C-4AF3A0A7F7A0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Agency!$V$107:$V$130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CC-41CA-8A9C-4AF3A0A7F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917760"/>
        <c:axId val="202919296"/>
      </c:barChart>
      <c:catAx>
        <c:axId val="20291776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919296"/>
        <c:crosses val="autoZero"/>
        <c:auto val="1"/>
        <c:lblAlgn val="ctr"/>
        <c:lblOffset val="100"/>
        <c:noMultiLvlLbl val="0"/>
      </c:catAx>
      <c:valAx>
        <c:axId val="202919296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20291776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Absence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86417823440519137"/>
          <c:h val="0.5984449078252570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Absence!$F$7</c:f>
              <c:strCache>
                <c:ptCount val="1"/>
                <c:pt idx="0">
                  <c:v>Absence Rate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8575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Absence!$F$8:$F$28</c:f>
              <c:numCache>
                <c:formatCode>0.0</c:formatCode>
                <c:ptCount val="21"/>
                <c:pt idx="0">
                  <c:v>1.623026097971757</c:v>
                </c:pt>
                <c:pt idx="1">
                  <c:v>1.1147150523516642</c:v>
                </c:pt>
                <c:pt idx="2">
                  <c:v>3.1660396358092897</c:v>
                </c:pt>
                <c:pt idx="3">
                  <c:v>3.3042952348829369</c:v>
                </c:pt>
                <c:pt idx="4">
                  <c:v>2.7292868755777997</c:v>
                </c:pt>
                <c:pt idx="5">
                  <c:v>1.6372953380827397</c:v>
                </c:pt>
                <c:pt idx="6">
                  <c:v>2.4326515152303463</c:v>
                </c:pt>
                <c:pt idx="7">
                  <c:v>2.5760161180896772</c:v>
                </c:pt>
                <c:pt idx="8">
                  <c:v>3.5807528682428571</c:v>
                </c:pt>
                <c:pt idx="9">
                  <c:v>3.3205681795978976</c:v>
                </c:pt>
                <c:pt idx="10">
                  <c:v>6.8082232398774423</c:v>
                </c:pt>
                <c:pt idx="11">
                  <c:v>2.739270267272929</c:v>
                </c:pt>
                <c:pt idx="12">
                  <c:v>1.8612907761529813</c:v>
                </c:pt>
                <c:pt idx="13">
                  <c:v>1.6936248020900502</c:v>
                </c:pt>
                <c:pt idx="14">
                  <c:v>1.2145903533763876E-2</c:v>
                </c:pt>
                <c:pt idx="15">
                  <c:v>2.7018880704428074</c:v>
                </c:pt>
                <c:pt idx="16">
                  <c:v>2.0545986236523994</c:v>
                </c:pt>
                <c:pt idx="17">
                  <c:v>1.3196368534600766</c:v>
                </c:pt>
                <c:pt idx="18">
                  <c:v>5.9987589959899408</c:v>
                </c:pt>
                <c:pt idx="19">
                  <c:v>1.9819637929874152</c:v>
                </c:pt>
                <c:pt idx="20">
                  <c:v>4.0300727183146137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5-412F-ADE0-157F2BCFEA72}"/>
            </c:ext>
          </c:extLst>
        </c:ser>
        <c:ser>
          <c:idx val="4"/>
          <c:order val="4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  <a:ln w="25400">
              <a:noFill/>
            </a:ln>
          </c:spPr>
          <c:invertIfNegative val="0"/>
          <c:cat>
            <c:strRef>
              <c:f>Absence!$B$8:$B$28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Absence!$U$8:$U$28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3149696"/>
        <c:axId val="203151232"/>
      </c:barChart>
      <c:scatterChart>
        <c:scatterStyle val="lineMarker"/>
        <c:varyColors val="0"/>
        <c:ser>
          <c:idx val="3"/>
          <c:order val="1"/>
          <c:tx>
            <c:strRef>
              <c:f>Absence!$T$5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Absence!$U$5:$V$5</c:f>
              <c:numCache>
                <c:formatCode>0.0</c:formatCode>
                <c:ptCount val="2"/>
                <c:pt idx="0">
                  <c:v>3.0071166056930441</c:v>
                </c:pt>
                <c:pt idx="1">
                  <c:v>3.0071166056930441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5-412F-ADE0-157F2BCFEA72}"/>
            </c:ext>
          </c:extLst>
        </c:ser>
        <c:ser>
          <c:idx val="6"/>
          <c:order val="2"/>
          <c:tx>
            <c:strRef>
              <c:f>Absence!$T$6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Absence!$U$6:$V$6</c:f>
              <c:numCache>
                <c:formatCode>0.0</c:formatCode>
                <c:ptCount val="2"/>
                <c:pt idx="0">
                  <c:v>3.6616198985052777</c:v>
                </c:pt>
                <c:pt idx="1">
                  <c:v>3.6616198985052777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5-412F-ADE0-157F2BCFEA72}"/>
            </c:ext>
          </c:extLst>
        </c:ser>
        <c:ser>
          <c:idx val="5"/>
          <c:order val="3"/>
          <c:tx>
            <c:strRef>
              <c:f>Absence!$T$7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9775-412F-ADE0-157F2BCFEA72}"/>
              </c:ext>
            </c:extLst>
          </c:dPt>
          <c:xVal>
            <c:numRef>
              <c:f>Absence!$U$4:$V$4</c:f>
              <c:numCache>
                <c:formatCode>0.0</c:formatCode>
                <c:ptCount val="2"/>
                <c:pt idx="0">
                  <c:v>0.5</c:v>
                </c:pt>
                <c:pt idx="1">
                  <c:v>21.5</c:v>
                </c:pt>
              </c:numCache>
            </c:numRef>
          </c:xVal>
          <c:yVal>
            <c:numRef>
              <c:f>Absence!$U$7:$V$7</c:f>
              <c:numCache>
                <c:formatCode>0.0</c:formatCode>
                <c:ptCount val="2"/>
                <c:pt idx="0">
                  <c:v>3.5274346542762949</c:v>
                </c:pt>
                <c:pt idx="1">
                  <c:v>3.5274346542762949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5-412F-ADE0-157F2BCF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149696"/>
        <c:axId val="203151232"/>
      </c:scatterChart>
      <c:catAx>
        <c:axId val="203149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5123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1512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 Days Lost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1496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Change in</a:t>
            </a:r>
            <a:r>
              <a:rPr lang="en-US" sz="1100" baseline="0"/>
              <a:t> FTE Absence Rate</a:t>
            </a:r>
            <a:r>
              <a:rPr lang="en-US" sz="1100"/>
              <a:t> 2020-2022</a:t>
            </a:r>
          </a:p>
        </c:rich>
      </c:tx>
      <c:layout>
        <c:manualLayout>
          <c:xMode val="edge"/>
          <c:yMode val="edge"/>
          <c:x val="0.14667506561679791"/>
          <c:y val="1.61957696464412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Absence!$H$38</c:f>
              <c:strCache>
                <c:ptCount val="1"/>
                <c:pt idx="0">
                  <c:v>Change
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Absence!$B$39:$B$62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Absence!$H$39:$H$62</c:f>
              <c:numCache>
                <c:formatCode>0.0</c:formatCode>
                <c:ptCount val="24"/>
                <c:pt idx="0">
                  <c:v>0.24848161382442843</c:v>
                </c:pt>
                <c:pt idx="1">
                  <c:v>-0.14252688280641215</c:v>
                </c:pt>
                <c:pt idx="2">
                  <c:v>0.86237625635840576</c:v>
                </c:pt>
                <c:pt idx="3">
                  <c:v>0.27088278264728338</c:v>
                </c:pt>
                <c:pt idx="4">
                  <c:v>0.29966041694180934</c:v>
                </c:pt>
                <c:pt idx="5">
                  <c:v>-0.4542348873057534</c:v>
                </c:pt>
                <c:pt idx="6">
                  <c:v>5.7674571839281076E-2</c:v>
                </c:pt>
                <c:pt idx="7">
                  <c:v>0.84001151292119813</c:v>
                </c:pt>
                <c:pt idx="8">
                  <c:v>1.3871685788285715</c:v>
                </c:pt>
                <c:pt idx="9">
                  <c:v>0.27714160753765288</c:v>
                </c:pt>
                <c:pt idx="10">
                  <c:v>5.8082232398774423</c:v>
                </c:pt>
                <c:pt idx="11">
                  <c:v>0.3696351336364645</c:v>
                </c:pt>
                <c:pt idx="12">
                  <c:v>-0.60398068592489762</c:v>
                </c:pt>
                <c:pt idx="13">
                  <c:v>-0.32255007916397993</c:v>
                </c:pt>
                <c:pt idx="14">
                  <c:v>-0.99595136548874541</c:v>
                </c:pt>
                <c:pt idx="15">
                  <c:v>-6.8314458467997413E-2</c:v>
                </c:pt>
                <c:pt idx="16">
                  <c:v>-0.29151771598193121</c:v>
                </c:pt>
                <c:pt idx="17">
                  <c:v>-0.51124560982960132</c:v>
                </c:pt>
                <c:pt idx="18">
                  <c:v>3.2848278542785296</c:v>
                </c:pt>
                <c:pt idx="19">
                  <c:v>0.32130919532494345</c:v>
                </c:pt>
                <c:pt idx="20">
                  <c:v>0.25939772447331672</c:v>
                </c:pt>
                <c:pt idx="21">
                  <c:v>0.36687118440592903</c:v>
                </c:pt>
                <c:pt idx="22">
                  <c:v>0.30772139232331353</c:v>
                </c:pt>
                <c:pt idx="23">
                  <c:v>0.21635677733665346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0-4B24-A34C-C972940A89A7}"/>
            </c:ext>
          </c:extLst>
        </c:ser>
        <c:ser>
          <c:idx val="1"/>
          <c:order val="1"/>
          <c:tx>
            <c:strRef>
              <c:f>Absence!$V$2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Absence!$U$39:$U$62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70-4B24-A34C-C972940A8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3574272"/>
        <c:axId val="203580160"/>
      </c:barChart>
      <c:catAx>
        <c:axId val="20357427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580160"/>
        <c:crosses val="autoZero"/>
        <c:auto val="1"/>
        <c:lblAlgn val="ctr"/>
        <c:lblOffset val="100"/>
        <c:noMultiLvlLbl val="0"/>
      </c:catAx>
      <c:valAx>
        <c:axId val="203580160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20357427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6.1787683114005204E-2"/>
          <c:w val="0.86664750656167977"/>
          <c:h val="4.9868403127809713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Average Case</a:t>
            </a:r>
            <a:r>
              <a:rPr lang="en-GB" sz="1050" baseline="0"/>
              <a:t>load of Social Work Case Holders </a:t>
            </a:r>
            <a:r>
              <a:rPr lang="en-GB" sz="1050"/>
              <a:t>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0635004616517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Caseload!$D$7</c:f>
              <c:strCache>
                <c:ptCount val="1"/>
                <c:pt idx="0">
                  <c:v>Total Case Holders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Caseload!$B$8:$B$28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Caseload!$D$8:$D$28</c:f>
              <c:numCache>
                <c:formatCode>#,##0.0</c:formatCode>
                <c:ptCount val="21"/>
                <c:pt idx="0">
                  <c:v>40.9</c:v>
                </c:pt>
                <c:pt idx="1">
                  <c:v>133</c:v>
                </c:pt>
                <c:pt idx="2">
                  <c:v>181.9</c:v>
                </c:pt>
                <c:pt idx="3">
                  <c:v>237.4</c:v>
                </c:pt>
                <c:pt idx="4">
                  <c:v>404.6</c:v>
                </c:pt>
                <c:pt idx="5">
                  <c:v>50</c:v>
                </c:pt>
                <c:pt idx="6">
                  <c:v>541.79999999999995</c:v>
                </c:pt>
                <c:pt idx="7">
                  <c:v>129.1</c:v>
                </c:pt>
                <c:pt idx="8">
                  <c:v>97.7</c:v>
                </c:pt>
                <c:pt idx="9">
                  <c:v>205</c:v>
                </c:pt>
                <c:pt idx="10">
                  <c:v>71.099999999999994</c:v>
                </c:pt>
                <c:pt idx="11">
                  <c:v>81.400000000000006</c:v>
                </c:pt>
                <c:pt idx="12">
                  <c:v>80</c:v>
                </c:pt>
                <c:pt idx="13">
                  <c:v>182.6</c:v>
                </c:pt>
                <c:pt idx="14">
                  <c:v>123.8</c:v>
                </c:pt>
                <c:pt idx="15">
                  <c:v>301.60000000000002</c:v>
                </c:pt>
                <c:pt idx="16">
                  <c:v>92.4</c:v>
                </c:pt>
                <c:pt idx="17">
                  <c:v>59.9</c:v>
                </c:pt>
                <c:pt idx="18">
                  <c:v>225.5</c:v>
                </c:pt>
                <c:pt idx="19">
                  <c:v>44</c:v>
                </c:pt>
                <c:pt idx="20">
                  <c:v>62.6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6-4ADD-8297-D3B89D14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527872"/>
        <c:axId val="200529408"/>
      </c:barChart>
      <c:barChart>
        <c:barDir val="col"/>
        <c:grouping val="clustered"/>
        <c:varyColors val="0"/>
        <c:ser>
          <c:idx val="4"/>
          <c:order val="5"/>
          <c:tx>
            <c:strRef>
              <c:f>Caseload!$V$2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Caseload!$U$8:$U$28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D6-4ADD-8297-D3B89D14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531328"/>
        <c:axId val="200541312"/>
      </c:barChart>
      <c:lineChart>
        <c:grouping val="standard"/>
        <c:varyColors val="0"/>
        <c:ser>
          <c:idx val="2"/>
          <c:order val="1"/>
          <c:tx>
            <c:strRef>
              <c:f>Caseload!$F$7</c:f>
              <c:strCache>
                <c:ptCount val="1"/>
                <c:pt idx="0">
                  <c:v>Caseload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Caseload!$F$8:$F$28</c:f>
              <c:numCache>
                <c:formatCode>0.0</c:formatCode>
                <c:ptCount val="21"/>
                <c:pt idx="0">
                  <c:v>19.242053789731052</c:v>
                </c:pt>
                <c:pt idx="1">
                  <c:v>12.954887218045112</c:v>
                </c:pt>
                <c:pt idx="2">
                  <c:v>17.954920285871356</c:v>
                </c:pt>
                <c:pt idx="3">
                  <c:v>16.335299073294017</c:v>
                </c:pt>
                <c:pt idx="4">
                  <c:v>19.40434997528423</c:v>
                </c:pt>
                <c:pt idx="5">
                  <c:v>23.4</c:v>
                </c:pt>
                <c:pt idx="6">
                  <c:v>18.560354374307863</c:v>
                </c:pt>
                <c:pt idx="7">
                  <c:v>15.824941905499614</c:v>
                </c:pt>
                <c:pt idx="8">
                  <c:v>18.546571136131014</c:v>
                </c:pt>
                <c:pt idx="9">
                  <c:v>13.760975609756098</c:v>
                </c:pt>
                <c:pt idx="10">
                  <c:v>15.864978902953588</c:v>
                </c:pt>
                <c:pt idx="11">
                  <c:v>19.164619164619165</c:v>
                </c:pt>
                <c:pt idx="12">
                  <c:v>18.649999999999999</c:v>
                </c:pt>
                <c:pt idx="13">
                  <c:v>13.504928806133625</c:v>
                </c:pt>
                <c:pt idx="14">
                  <c:v>17.948303715670438</c:v>
                </c:pt>
                <c:pt idx="15">
                  <c:v>15.86206896551724</c:v>
                </c:pt>
                <c:pt idx="16">
                  <c:v>15.508658008658008</c:v>
                </c:pt>
                <c:pt idx="17">
                  <c:v>20.734557595993323</c:v>
                </c:pt>
                <c:pt idx="18">
                  <c:v>16.27937915742794</c:v>
                </c:pt>
                <c:pt idx="19">
                  <c:v>16.272727272727273</c:v>
                </c:pt>
                <c:pt idx="20">
                  <c:v>13.498402555910543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D6-4ADD-8297-D3B89D14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31328"/>
        <c:axId val="200541312"/>
      </c:lineChart>
      <c:scatterChart>
        <c:scatterStyle val="lineMarker"/>
        <c:varyColors val="0"/>
        <c:ser>
          <c:idx val="3"/>
          <c:order val="2"/>
          <c:tx>
            <c:strRef>
              <c:f>Caseload!$T$5</c:f>
              <c:strCache>
                <c:ptCount val="1"/>
                <c:pt idx="0">
                  <c:v>South East Avg. Caseload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CBD6-4ADD-8297-D3B89D1435A4}"/>
              </c:ext>
            </c:extLst>
          </c:dPt>
          <c:xVal>
            <c:numRef>
              <c:f>Caseload!$U$4:$V$4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Caseload!$U$5:$V$5</c:f>
              <c:numCache>
                <c:formatCode>0.0</c:formatCode>
                <c:ptCount val="2"/>
                <c:pt idx="0">
                  <c:v>17.278913779630113</c:v>
                </c:pt>
                <c:pt idx="1">
                  <c:v>17.278913779630113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BD6-4ADD-8297-D3B89D1435A4}"/>
            </c:ext>
          </c:extLst>
        </c:ser>
        <c:ser>
          <c:idx val="6"/>
          <c:order val="3"/>
          <c:tx>
            <c:strRef>
              <c:f>Caseload!$T$6</c:f>
              <c:strCache>
                <c:ptCount val="1"/>
                <c:pt idx="0">
                  <c:v>South West Avg. Caseload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Caseload!$U$4:$V$4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Caseload!$U$6:$V$6</c:f>
              <c:numCache>
                <c:formatCode>0.0</c:formatCode>
                <c:ptCount val="2"/>
                <c:pt idx="0">
                  <c:v>15.947614191401428</c:v>
                </c:pt>
                <c:pt idx="1">
                  <c:v>15.947614191401428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BD6-4ADD-8297-D3B89D1435A4}"/>
            </c:ext>
          </c:extLst>
        </c:ser>
        <c:ser>
          <c:idx val="5"/>
          <c:order val="4"/>
          <c:tx>
            <c:strRef>
              <c:f>Caseload!$T$7</c:f>
              <c:strCache>
                <c:ptCount val="1"/>
                <c:pt idx="0">
                  <c:v>England Avg. Caseload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CBD6-4ADD-8297-D3B89D1435A4}"/>
              </c:ext>
            </c:extLst>
          </c:dPt>
          <c:xVal>
            <c:numRef>
              <c:f>Caseload!$U$4:$V$4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Caseload!$U$7:$V$7</c:f>
              <c:numCache>
                <c:formatCode>0.0</c:formatCode>
                <c:ptCount val="2"/>
                <c:pt idx="0">
                  <c:v>16.607096901910325</c:v>
                </c:pt>
                <c:pt idx="1">
                  <c:v>16.607096901910325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BD6-4ADD-8297-D3B89D14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31328"/>
        <c:axId val="200541312"/>
      </c:scatterChart>
      <c:catAx>
        <c:axId val="200527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9408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52940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</a:t>
                </a:r>
                <a:r>
                  <a:rPr lang="en-GB" sz="900" b="1" baseline="0"/>
                  <a:t> Case Holders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27872"/>
        <c:crosses val="autoZero"/>
        <c:crossBetween val="between"/>
      </c:valAx>
      <c:catAx>
        <c:axId val="20053132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541312"/>
        <c:crosses val="autoZero"/>
        <c:auto val="1"/>
        <c:lblAlgn val="ctr"/>
        <c:lblOffset val="100"/>
        <c:noMultiLvlLbl val="0"/>
      </c:catAx>
      <c:valAx>
        <c:axId val="200541312"/>
        <c:scaling>
          <c:orientation val="minMax"/>
          <c:max val="6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Avg.</a:t>
                </a:r>
                <a:r>
                  <a:rPr lang="en-GB" sz="900" b="1" baseline="0">
                    <a:solidFill>
                      <a:sysClr val="windowText" lastClr="000000"/>
                    </a:solidFill>
                  </a:rPr>
                  <a:t> Caseload</a:t>
                </a:r>
                <a:endParaRPr lang="en-GB" sz="9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53132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</a:t>
            </a:r>
            <a:r>
              <a:rPr lang="en-US" sz="1100" baseline="0"/>
              <a:t> </a:t>
            </a:r>
            <a:r>
              <a:rPr lang="en-US" sz="1100"/>
              <a:t>Change in</a:t>
            </a:r>
            <a:r>
              <a:rPr lang="en-US" sz="1100" baseline="0"/>
              <a:t> FTE Avg. Caseload </a:t>
            </a:r>
            <a:r>
              <a:rPr lang="en-US" sz="1100"/>
              <a:t>2020-2022</a:t>
            </a:r>
          </a:p>
        </c:rich>
      </c:tx>
      <c:layout>
        <c:manualLayout>
          <c:xMode val="edge"/>
          <c:yMode val="edge"/>
          <c:x val="0.16000839895013119"/>
          <c:y val="9.275354421527758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Caseload!$H$38</c:f>
              <c:strCache>
                <c:ptCount val="1"/>
                <c:pt idx="0">
                  <c:v>% Change 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Caseload!$B$39:$B$62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Caseload!$H$39:$H$62</c:f>
              <c:numCache>
                <c:formatCode>0.0</c:formatCode>
                <c:ptCount val="24"/>
                <c:pt idx="0">
                  <c:v>13.858306448112746</c:v>
                </c:pt>
                <c:pt idx="1">
                  <c:v>-12.46697825645195</c:v>
                </c:pt>
                <c:pt idx="2">
                  <c:v>4.3890714294846349</c:v>
                </c:pt>
                <c:pt idx="3">
                  <c:v>-7.7101747271524426</c:v>
                </c:pt>
                <c:pt idx="4">
                  <c:v>11.519252731518574</c:v>
                </c:pt>
                <c:pt idx="5">
                  <c:v>23.80952380952381</c:v>
                </c:pt>
                <c:pt idx="6">
                  <c:v>16.002214839424145</c:v>
                </c:pt>
                <c:pt idx="7">
                  <c:v>18.984525605260249</c:v>
                </c:pt>
                <c:pt idx="8">
                  <c:v>8.4594803282515354</c:v>
                </c:pt>
                <c:pt idx="9">
                  <c:v>-18.08943089430894</c:v>
                </c:pt>
                <c:pt idx="10">
                  <c:v>12.517580872011266</c:v>
                </c:pt>
                <c:pt idx="11">
                  <c:v>12.733053909524497</c:v>
                </c:pt>
                <c:pt idx="12">
                  <c:v>-7.2139303482587191</c:v>
                </c:pt>
                <c:pt idx="13">
                  <c:v>-2.8422388047940657</c:v>
                </c:pt>
                <c:pt idx="14">
                  <c:v>6.2029805660972732</c:v>
                </c:pt>
                <c:pt idx="15">
                  <c:v>6.4568386947465761</c:v>
                </c:pt>
                <c:pt idx="16">
                  <c:v>21.161390692640683</c:v>
                </c:pt>
                <c:pt idx="17">
                  <c:v>55.898929293182874</c:v>
                </c:pt>
                <c:pt idx="18">
                  <c:v>8.5291943828529302</c:v>
                </c:pt>
                <c:pt idx="19">
                  <c:v>-9.5959595959595934</c:v>
                </c:pt>
                <c:pt idx="20">
                  <c:v>-10.606605589996402</c:v>
                </c:pt>
                <c:pt idx="21">
                  <c:v>6.659961602655021</c:v>
                </c:pt>
                <c:pt idx="22">
                  <c:v>4.9185144171146611</c:v>
                </c:pt>
                <c:pt idx="23">
                  <c:v>1.884030073069471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F-4549-905E-5CD96BD950F7}"/>
            </c:ext>
          </c:extLst>
        </c:ser>
        <c:ser>
          <c:idx val="1"/>
          <c:order val="1"/>
          <c:tx>
            <c:strRef>
              <c:f>Caseload!$V$2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Caseload!$U$39:$U$62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F-4549-905E-5CD96BD95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0567040"/>
        <c:axId val="200577024"/>
      </c:barChart>
      <c:catAx>
        <c:axId val="20056704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0577024"/>
        <c:crosses val="autoZero"/>
        <c:auto val="1"/>
        <c:lblAlgn val="ctr"/>
        <c:lblOffset val="100"/>
        <c:noMultiLvlLbl val="0"/>
      </c:catAx>
      <c:valAx>
        <c:axId val="200577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200567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Age Breakdown</a:t>
            </a:r>
            <a:r>
              <a:rPr lang="en-GB" baseline="0"/>
              <a:t> of Social Care Workforce at 30th September 2022 (Headcount)</a:t>
            </a:r>
            <a:endParaRPr lang="en-GB"/>
          </a:p>
        </c:rich>
      </c:tx>
      <c:layout>
        <c:manualLayout>
          <c:xMode val="edge"/>
          <c:yMode val="edge"/>
          <c:x val="0.14914720683315524"/>
          <c:y val="1.8845700824499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1634298442804"/>
          <c:y val="9.7582148521187503E-2"/>
          <c:w val="0.53355608240077623"/>
          <c:h val="0.854687218867959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Age!$E$8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Age!$E$9:$E$32</c:f>
              <c:numCache>
                <c:formatCode>0</c:formatCode>
                <c:ptCount val="24"/>
                <c:pt idx="0">
                  <c:v>6</c:v>
                </c:pt>
                <c:pt idx="1">
                  <c:v>30</c:v>
                </c:pt>
                <c:pt idx="2">
                  <c:v>22</c:v>
                </c:pt>
                <c:pt idx="3">
                  <c:v>54</c:v>
                </c:pt>
                <c:pt idx="4">
                  <c:v>115</c:v>
                </c:pt>
                <c:pt idx="5">
                  <c:v>7</c:v>
                </c:pt>
                <c:pt idx="6">
                  <c:v>105</c:v>
                </c:pt>
                <c:pt idx="7">
                  <c:v>18</c:v>
                </c:pt>
                <c:pt idx="8">
                  <c:v>17</c:v>
                </c:pt>
                <c:pt idx="9">
                  <c:v>62</c:v>
                </c:pt>
                <c:pt idx="10">
                  <c:v>32</c:v>
                </c:pt>
                <c:pt idx="11">
                  <c:v>9</c:v>
                </c:pt>
                <c:pt idx="12">
                  <c:v>16</c:v>
                </c:pt>
                <c:pt idx="13">
                  <c:v>42</c:v>
                </c:pt>
                <c:pt idx="14">
                  <c:v>33</c:v>
                </c:pt>
                <c:pt idx="15">
                  <c:v>59</c:v>
                </c:pt>
                <c:pt idx="16">
                  <c:v>18</c:v>
                </c:pt>
                <c:pt idx="17">
                  <c:v>13</c:v>
                </c:pt>
                <c:pt idx="18">
                  <c:v>67</c:v>
                </c:pt>
                <c:pt idx="19">
                  <c:v>10</c:v>
                </c:pt>
                <c:pt idx="20">
                  <c:v>12</c:v>
                </c:pt>
                <c:pt idx="21">
                  <c:v>687</c:v>
                </c:pt>
                <c:pt idx="22">
                  <c:v>425</c:v>
                </c:pt>
                <c:pt idx="23" formatCode="#,##0">
                  <c:v>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3-4E57-9D47-9A8B88B2A64E}"/>
            </c:ext>
          </c:extLst>
        </c:ser>
        <c:ser>
          <c:idx val="1"/>
          <c:order val="1"/>
          <c:tx>
            <c:strRef>
              <c:f>Age!$F$8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Age!$F$9:$F$32</c:f>
              <c:numCache>
                <c:formatCode>0</c:formatCode>
                <c:ptCount val="24"/>
                <c:pt idx="0">
                  <c:v>20</c:v>
                </c:pt>
                <c:pt idx="1">
                  <c:v>76</c:v>
                </c:pt>
                <c:pt idx="2">
                  <c:v>82</c:v>
                </c:pt>
                <c:pt idx="3">
                  <c:v>110</c:v>
                </c:pt>
                <c:pt idx="4">
                  <c:v>169</c:v>
                </c:pt>
                <c:pt idx="5">
                  <c:v>22</c:v>
                </c:pt>
                <c:pt idx="6">
                  <c:v>235</c:v>
                </c:pt>
                <c:pt idx="7">
                  <c:v>69</c:v>
                </c:pt>
                <c:pt idx="8">
                  <c:v>64</c:v>
                </c:pt>
                <c:pt idx="9">
                  <c:v>150</c:v>
                </c:pt>
                <c:pt idx="10">
                  <c:v>58</c:v>
                </c:pt>
                <c:pt idx="11">
                  <c:v>33</c:v>
                </c:pt>
                <c:pt idx="12">
                  <c:v>23</c:v>
                </c:pt>
                <c:pt idx="13">
                  <c:v>119</c:v>
                </c:pt>
                <c:pt idx="14">
                  <c:v>88</c:v>
                </c:pt>
                <c:pt idx="15">
                  <c:v>171</c:v>
                </c:pt>
                <c:pt idx="16">
                  <c:v>44</c:v>
                </c:pt>
                <c:pt idx="17">
                  <c:v>17</c:v>
                </c:pt>
                <c:pt idx="18">
                  <c:v>159</c:v>
                </c:pt>
                <c:pt idx="19">
                  <c:v>19</c:v>
                </c:pt>
                <c:pt idx="20">
                  <c:v>23</c:v>
                </c:pt>
                <c:pt idx="21">
                  <c:v>1588</c:v>
                </c:pt>
                <c:pt idx="22">
                  <c:v>933</c:v>
                </c:pt>
                <c:pt idx="23" formatCode="#,##0">
                  <c:v>10457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3-4E57-9D47-9A8B88B2A64E}"/>
            </c:ext>
          </c:extLst>
        </c:ser>
        <c:ser>
          <c:idx val="2"/>
          <c:order val="2"/>
          <c:tx>
            <c:strRef>
              <c:f>Age!$G$8</c:f>
              <c:strCache>
                <c:ptCount val="1"/>
                <c:pt idx="0">
                  <c:v>40 to 49 years old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Age!$G$9:$G$32</c:f>
              <c:numCache>
                <c:formatCode>0</c:formatCode>
                <c:ptCount val="24"/>
                <c:pt idx="0">
                  <c:v>20</c:v>
                </c:pt>
                <c:pt idx="1">
                  <c:v>64</c:v>
                </c:pt>
                <c:pt idx="2">
                  <c:v>67</c:v>
                </c:pt>
                <c:pt idx="3">
                  <c:v>82</c:v>
                </c:pt>
                <c:pt idx="4">
                  <c:v>121</c:v>
                </c:pt>
                <c:pt idx="5">
                  <c:v>15</c:v>
                </c:pt>
                <c:pt idx="6">
                  <c:v>211</c:v>
                </c:pt>
                <c:pt idx="7">
                  <c:v>53</c:v>
                </c:pt>
                <c:pt idx="8">
                  <c:v>34</c:v>
                </c:pt>
                <c:pt idx="9">
                  <c:v>105</c:v>
                </c:pt>
                <c:pt idx="10">
                  <c:v>25</c:v>
                </c:pt>
                <c:pt idx="11">
                  <c:v>27</c:v>
                </c:pt>
                <c:pt idx="12">
                  <c:v>27</c:v>
                </c:pt>
                <c:pt idx="13">
                  <c:v>64</c:v>
                </c:pt>
                <c:pt idx="14">
                  <c:v>71</c:v>
                </c:pt>
                <c:pt idx="15">
                  <c:v>151</c:v>
                </c:pt>
                <c:pt idx="16">
                  <c:v>31</c:v>
                </c:pt>
                <c:pt idx="17">
                  <c:v>20</c:v>
                </c:pt>
                <c:pt idx="18">
                  <c:v>143</c:v>
                </c:pt>
                <c:pt idx="19">
                  <c:v>12</c:v>
                </c:pt>
                <c:pt idx="20">
                  <c:v>23</c:v>
                </c:pt>
                <c:pt idx="21">
                  <c:v>1271</c:v>
                </c:pt>
                <c:pt idx="22">
                  <c:v>755</c:v>
                </c:pt>
                <c:pt idx="23" formatCode="#,##0">
                  <c:v>8540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F3-4E57-9D47-9A8B88B2A64E}"/>
            </c:ext>
          </c:extLst>
        </c:ser>
        <c:ser>
          <c:idx val="3"/>
          <c:order val="3"/>
          <c:tx>
            <c:strRef>
              <c:f>Age!$H$8</c:f>
              <c:strCache>
                <c:ptCount val="1"/>
                <c:pt idx="0">
                  <c:v>50 to 59 years old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Age!$H$9:$H$32</c:f>
              <c:numCache>
                <c:formatCode>0</c:formatCode>
                <c:ptCount val="24"/>
                <c:pt idx="0">
                  <c:v>8</c:v>
                </c:pt>
                <c:pt idx="1">
                  <c:v>53</c:v>
                </c:pt>
                <c:pt idx="2">
                  <c:v>49</c:v>
                </c:pt>
                <c:pt idx="3">
                  <c:v>87</c:v>
                </c:pt>
                <c:pt idx="4">
                  <c:v>86</c:v>
                </c:pt>
                <c:pt idx="5">
                  <c:v>11</c:v>
                </c:pt>
                <c:pt idx="6">
                  <c:v>194</c:v>
                </c:pt>
                <c:pt idx="7">
                  <c:v>43</c:v>
                </c:pt>
                <c:pt idx="8">
                  <c:v>39</c:v>
                </c:pt>
                <c:pt idx="9">
                  <c:v>103</c:v>
                </c:pt>
                <c:pt idx="10">
                  <c:v>29</c:v>
                </c:pt>
                <c:pt idx="11">
                  <c:v>30</c:v>
                </c:pt>
                <c:pt idx="12">
                  <c:v>20</c:v>
                </c:pt>
                <c:pt idx="13">
                  <c:v>42</c:v>
                </c:pt>
                <c:pt idx="14">
                  <c:v>43</c:v>
                </c:pt>
                <c:pt idx="15">
                  <c:v>88</c:v>
                </c:pt>
                <c:pt idx="16">
                  <c:v>37</c:v>
                </c:pt>
                <c:pt idx="17">
                  <c:v>20</c:v>
                </c:pt>
                <c:pt idx="18">
                  <c:v>97</c:v>
                </c:pt>
                <c:pt idx="19">
                  <c:v>13</c:v>
                </c:pt>
                <c:pt idx="20">
                  <c:v>24</c:v>
                </c:pt>
                <c:pt idx="21">
                  <c:v>1037</c:v>
                </c:pt>
                <c:pt idx="22">
                  <c:v>646</c:v>
                </c:pt>
                <c:pt idx="23" formatCode="#,##0">
                  <c:v>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F3-4E57-9D47-9A8B88B2A64E}"/>
            </c:ext>
          </c:extLst>
        </c:ser>
        <c:ser>
          <c:idx val="4"/>
          <c:order val="4"/>
          <c:tx>
            <c:strRef>
              <c:f>Age!$I$8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Age!$B$9:$B$32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Age!$I$9:$I$32</c:f>
              <c:numCache>
                <c:formatCode>0</c:formatCode>
                <c:ptCount val="24"/>
                <c:pt idx="0">
                  <c:v>3</c:v>
                </c:pt>
                <c:pt idx="1">
                  <c:v>14</c:v>
                </c:pt>
                <c:pt idx="2">
                  <c:v>15</c:v>
                </c:pt>
                <c:pt idx="3">
                  <c:v>41</c:v>
                </c:pt>
                <c:pt idx="4">
                  <c:v>36</c:v>
                </c:pt>
                <c:pt idx="5">
                  <c:v>10</c:v>
                </c:pt>
                <c:pt idx="6">
                  <c:v>70</c:v>
                </c:pt>
                <c:pt idx="7">
                  <c:v>17</c:v>
                </c:pt>
                <c:pt idx="8">
                  <c:v>7</c:v>
                </c:pt>
                <c:pt idx="9">
                  <c:v>36</c:v>
                </c:pt>
                <c:pt idx="10">
                  <c:v>11</c:v>
                </c:pt>
                <c:pt idx="11">
                  <c:v>9</c:v>
                </c:pt>
                <c:pt idx="12">
                  <c:v>5</c:v>
                </c:pt>
                <c:pt idx="13">
                  <c:v>18</c:v>
                </c:pt>
                <c:pt idx="14">
                  <c:v>8</c:v>
                </c:pt>
                <c:pt idx="15">
                  <c:v>46</c:v>
                </c:pt>
                <c:pt idx="16">
                  <c:v>13</c:v>
                </c:pt>
                <c:pt idx="17">
                  <c:v>4</c:v>
                </c:pt>
                <c:pt idx="18">
                  <c:v>41</c:v>
                </c:pt>
                <c:pt idx="19">
                  <c:v>5</c:v>
                </c:pt>
                <c:pt idx="20">
                  <c:v>8</c:v>
                </c:pt>
                <c:pt idx="21">
                  <c:v>386</c:v>
                </c:pt>
                <c:pt idx="22">
                  <c:v>236</c:v>
                </c:pt>
                <c:pt idx="23">
                  <c:v>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F3-4E57-9D47-9A8B88B2A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7620270165137317"/>
          <c:y val="0.11051519620118157"/>
          <c:w val="0.21131679912865806"/>
          <c:h val="0.25617818090759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Age Breakdown</a:t>
            </a:r>
            <a:r>
              <a:rPr lang="en-GB" baseline="0"/>
              <a:t> of Social Care Workforce at 30th September 2022 (FTE)</a:t>
            </a:r>
            <a:endParaRPr lang="en-GB"/>
          </a:p>
        </c:rich>
      </c:tx>
      <c:layout>
        <c:manualLayout>
          <c:xMode val="edge"/>
          <c:yMode val="edge"/>
          <c:x val="0.14914720683315524"/>
          <c:y val="3.2979976442873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71634298442804"/>
          <c:y val="9.7582148521187503E-2"/>
          <c:w val="0.53355608240077623"/>
          <c:h val="0.8546872188679595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Age!$E$8</c:f>
              <c:strCache>
                <c:ptCount val="1"/>
                <c:pt idx="0">
                  <c:v>20 to 29 years old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Age!$B$80:$B$103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Age!$E$80:$E$103</c:f>
              <c:numCache>
                <c:formatCode>0.0</c:formatCode>
                <c:ptCount val="24"/>
                <c:pt idx="0">
                  <c:v>6</c:v>
                </c:pt>
                <c:pt idx="1">
                  <c:v>29.2</c:v>
                </c:pt>
                <c:pt idx="2">
                  <c:v>22</c:v>
                </c:pt>
                <c:pt idx="3">
                  <c:v>53.3</c:v>
                </c:pt>
                <c:pt idx="4">
                  <c:v>113.1</c:v>
                </c:pt>
                <c:pt idx="5">
                  <c:v>7</c:v>
                </c:pt>
                <c:pt idx="6">
                  <c:v>103.3</c:v>
                </c:pt>
                <c:pt idx="7">
                  <c:v>17.100000000000001</c:v>
                </c:pt>
                <c:pt idx="8">
                  <c:v>16.3</c:v>
                </c:pt>
                <c:pt idx="9">
                  <c:v>60.2</c:v>
                </c:pt>
                <c:pt idx="10">
                  <c:v>30.7</c:v>
                </c:pt>
                <c:pt idx="11">
                  <c:v>9</c:v>
                </c:pt>
                <c:pt idx="12">
                  <c:v>16</c:v>
                </c:pt>
                <c:pt idx="13">
                  <c:v>41.7</c:v>
                </c:pt>
                <c:pt idx="14">
                  <c:v>32.4</c:v>
                </c:pt>
                <c:pt idx="15">
                  <c:v>55.1</c:v>
                </c:pt>
                <c:pt idx="16">
                  <c:v>17.2</c:v>
                </c:pt>
                <c:pt idx="17">
                  <c:v>12.8</c:v>
                </c:pt>
                <c:pt idx="18">
                  <c:v>61.8</c:v>
                </c:pt>
                <c:pt idx="19">
                  <c:v>10</c:v>
                </c:pt>
                <c:pt idx="20">
                  <c:v>12</c:v>
                </c:pt>
                <c:pt idx="21" formatCode="0">
                  <c:v>667.4</c:v>
                </c:pt>
                <c:pt idx="22" formatCode="0">
                  <c:v>412.1</c:v>
                </c:pt>
                <c:pt idx="23" formatCode="0">
                  <c:v>4825.8999999999996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6-4944-BD16-ED11BB89E7ED}"/>
            </c:ext>
          </c:extLst>
        </c:ser>
        <c:ser>
          <c:idx val="1"/>
          <c:order val="1"/>
          <c:tx>
            <c:strRef>
              <c:f>Age!$F$8</c:f>
              <c:strCache>
                <c:ptCount val="1"/>
                <c:pt idx="0">
                  <c:v>30 to 39 years old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Age!$B$80:$B$103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Age!$F$80:$F$103</c:f>
              <c:numCache>
                <c:formatCode>0.0</c:formatCode>
                <c:ptCount val="24"/>
                <c:pt idx="0">
                  <c:v>19.600000000000001</c:v>
                </c:pt>
                <c:pt idx="1">
                  <c:v>67</c:v>
                </c:pt>
                <c:pt idx="2">
                  <c:v>78.099999999999994</c:v>
                </c:pt>
                <c:pt idx="3">
                  <c:v>95</c:v>
                </c:pt>
                <c:pt idx="4">
                  <c:v>155.4</c:v>
                </c:pt>
                <c:pt idx="5">
                  <c:v>21.5</c:v>
                </c:pt>
                <c:pt idx="6">
                  <c:v>215.2</c:v>
                </c:pt>
                <c:pt idx="7">
                  <c:v>65.5</c:v>
                </c:pt>
                <c:pt idx="8">
                  <c:v>58.7</c:v>
                </c:pt>
                <c:pt idx="9">
                  <c:v>130.5</c:v>
                </c:pt>
                <c:pt idx="10">
                  <c:v>50.7</c:v>
                </c:pt>
                <c:pt idx="11">
                  <c:v>32.4</c:v>
                </c:pt>
                <c:pt idx="12">
                  <c:v>22.8</c:v>
                </c:pt>
                <c:pt idx="13">
                  <c:v>106.6</c:v>
                </c:pt>
                <c:pt idx="14">
                  <c:v>82.9</c:v>
                </c:pt>
                <c:pt idx="15">
                  <c:v>153.80000000000001</c:v>
                </c:pt>
                <c:pt idx="16">
                  <c:v>41.1</c:v>
                </c:pt>
                <c:pt idx="17">
                  <c:v>16.2</c:v>
                </c:pt>
                <c:pt idx="18">
                  <c:v>140.4</c:v>
                </c:pt>
                <c:pt idx="19">
                  <c:v>19</c:v>
                </c:pt>
                <c:pt idx="20">
                  <c:v>21.9</c:v>
                </c:pt>
                <c:pt idx="21" formatCode="0">
                  <c:v>1446.7</c:v>
                </c:pt>
                <c:pt idx="22" formatCode="0">
                  <c:v>843.6</c:v>
                </c:pt>
                <c:pt idx="23" formatCode="0">
                  <c:v>9712.9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B6-4944-BD16-ED11BB89E7ED}"/>
            </c:ext>
          </c:extLst>
        </c:ser>
        <c:ser>
          <c:idx val="2"/>
          <c:order val="2"/>
          <c:tx>
            <c:strRef>
              <c:f>Age!$G$8</c:f>
              <c:strCache>
                <c:ptCount val="1"/>
                <c:pt idx="0">
                  <c:v>40 to 49 years old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Age!$B$80:$B$103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Age!$G$80:$G$103</c:f>
              <c:numCache>
                <c:formatCode>0.0</c:formatCode>
                <c:ptCount val="24"/>
                <c:pt idx="0">
                  <c:v>19.5</c:v>
                </c:pt>
                <c:pt idx="1">
                  <c:v>54.9</c:v>
                </c:pt>
                <c:pt idx="2">
                  <c:v>63.3</c:v>
                </c:pt>
                <c:pt idx="3">
                  <c:v>72.2</c:v>
                </c:pt>
                <c:pt idx="4">
                  <c:v>113.7</c:v>
                </c:pt>
                <c:pt idx="5">
                  <c:v>15</c:v>
                </c:pt>
                <c:pt idx="6">
                  <c:v>196.9</c:v>
                </c:pt>
                <c:pt idx="7">
                  <c:v>52.3</c:v>
                </c:pt>
                <c:pt idx="8">
                  <c:v>32.6</c:v>
                </c:pt>
                <c:pt idx="9">
                  <c:v>87.9</c:v>
                </c:pt>
                <c:pt idx="10">
                  <c:v>22.9</c:v>
                </c:pt>
                <c:pt idx="11">
                  <c:v>27</c:v>
                </c:pt>
                <c:pt idx="12">
                  <c:v>26</c:v>
                </c:pt>
                <c:pt idx="13">
                  <c:v>57.4</c:v>
                </c:pt>
                <c:pt idx="14">
                  <c:v>64.400000000000006</c:v>
                </c:pt>
                <c:pt idx="15">
                  <c:v>138.80000000000001</c:v>
                </c:pt>
                <c:pt idx="16">
                  <c:v>30.2</c:v>
                </c:pt>
                <c:pt idx="17">
                  <c:v>19.399999999999999</c:v>
                </c:pt>
                <c:pt idx="18">
                  <c:v>132.4</c:v>
                </c:pt>
                <c:pt idx="19">
                  <c:v>12</c:v>
                </c:pt>
                <c:pt idx="20">
                  <c:v>22</c:v>
                </c:pt>
                <c:pt idx="21" formatCode="0">
                  <c:v>1173.0999999999999</c:v>
                </c:pt>
                <c:pt idx="22" formatCode="0">
                  <c:v>680</c:v>
                </c:pt>
                <c:pt idx="23" formatCode="0">
                  <c:v>8001.5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B6-4944-BD16-ED11BB89E7ED}"/>
            </c:ext>
          </c:extLst>
        </c:ser>
        <c:ser>
          <c:idx val="3"/>
          <c:order val="3"/>
          <c:tx>
            <c:strRef>
              <c:f>Age!$H$8</c:f>
              <c:strCache>
                <c:ptCount val="1"/>
                <c:pt idx="0">
                  <c:v>50 to 59 years old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Age!$B$80:$B$103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Age!$H$80:$H$103</c:f>
              <c:numCache>
                <c:formatCode>0.0</c:formatCode>
                <c:ptCount val="24"/>
                <c:pt idx="0">
                  <c:v>7.2</c:v>
                </c:pt>
                <c:pt idx="1">
                  <c:v>50.3</c:v>
                </c:pt>
                <c:pt idx="2">
                  <c:v>48.4</c:v>
                </c:pt>
                <c:pt idx="3">
                  <c:v>80.599999999999994</c:v>
                </c:pt>
                <c:pt idx="4">
                  <c:v>82.2</c:v>
                </c:pt>
                <c:pt idx="5">
                  <c:v>11</c:v>
                </c:pt>
                <c:pt idx="6">
                  <c:v>184.2</c:v>
                </c:pt>
                <c:pt idx="7">
                  <c:v>42.2</c:v>
                </c:pt>
                <c:pt idx="8">
                  <c:v>37.799999999999997</c:v>
                </c:pt>
                <c:pt idx="9">
                  <c:v>94</c:v>
                </c:pt>
                <c:pt idx="10">
                  <c:v>28.3</c:v>
                </c:pt>
                <c:pt idx="11">
                  <c:v>29.3</c:v>
                </c:pt>
                <c:pt idx="12">
                  <c:v>19.8</c:v>
                </c:pt>
                <c:pt idx="13">
                  <c:v>39.1</c:v>
                </c:pt>
                <c:pt idx="14">
                  <c:v>40.299999999999997</c:v>
                </c:pt>
                <c:pt idx="15">
                  <c:v>82.3</c:v>
                </c:pt>
                <c:pt idx="16">
                  <c:v>35.200000000000003</c:v>
                </c:pt>
                <c:pt idx="17">
                  <c:v>20</c:v>
                </c:pt>
                <c:pt idx="18">
                  <c:v>88.3</c:v>
                </c:pt>
                <c:pt idx="19">
                  <c:v>13</c:v>
                </c:pt>
                <c:pt idx="20">
                  <c:v>22.7</c:v>
                </c:pt>
                <c:pt idx="21" formatCode="0">
                  <c:v>982</c:v>
                </c:pt>
                <c:pt idx="22" formatCode="0">
                  <c:v>607.4</c:v>
                </c:pt>
                <c:pt idx="23" formatCode="0">
                  <c:v>6880.8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B6-4944-BD16-ED11BB89E7ED}"/>
            </c:ext>
          </c:extLst>
        </c:ser>
        <c:ser>
          <c:idx val="4"/>
          <c:order val="4"/>
          <c:tx>
            <c:strRef>
              <c:f>Age!$I$8</c:f>
              <c:strCache>
                <c:ptCount val="1"/>
                <c:pt idx="0">
                  <c:v>60 years old and over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Age!$B$80:$B$103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Age!$I$80:$I$103</c:f>
              <c:numCache>
                <c:formatCode>0.0</c:formatCode>
                <c:ptCount val="24"/>
                <c:pt idx="0">
                  <c:v>2.2999999999999998</c:v>
                </c:pt>
                <c:pt idx="1">
                  <c:v>11.5</c:v>
                </c:pt>
                <c:pt idx="2">
                  <c:v>13.4</c:v>
                </c:pt>
                <c:pt idx="3">
                  <c:v>37.299999999999997</c:v>
                </c:pt>
                <c:pt idx="4">
                  <c:v>29.6</c:v>
                </c:pt>
                <c:pt idx="5">
                  <c:v>8.5</c:v>
                </c:pt>
                <c:pt idx="6">
                  <c:v>57.1</c:v>
                </c:pt>
                <c:pt idx="7">
                  <c:v>14.4</c:v>
                </c:pt>
                <c:pt idx="8">
                  <c:v>5.9</c:v>
                </c:pt>
                <c:pt idx="9">
                  <c:v>30.4</c:v>
                </c:pt>
                <c:pt idx="10">
                  <c:v>10.8</c:v>
                </c:pt>
                <c:pt idx="11">
                  <c:v>8.8000000000000007</c:v>
                </c:pt>
                <c:pt idx="12">
                  <c:v>5</c:v>
                </c:pt>
                <c:pt idx="13">
                  <c:v>15.3</c:v>
                </c:pt>
                <c:pt idx="14">
                  <c:v>6.9</c:v>
                </c:pt>
                <c:pt idx="15">
                  <c:v>35.1</c:v>
                </c:pt>
                <c:pt idx="16">
                  <c:v>11.2</c:v>
                </c:pt>
                <c:pt idx="17">
                  <c:v>3.5</c:v>
                </c:pt>
                <c:pt idx="18">
                  <c:v>35.200000000000003</c:v>
                </c:pt>
                <c:pt idx="19">
                  <c:v>4.5</c:v>
                </c:pt>
                <c:pt idx="20">
                  <c:v>7.7</c:v>
                </c:pt>
                <c:pt idx="21" formatCode="0">
                  <c:v>328</c:v>
                </c:pt>
                <c:pt idx="22" formatCode="0">
                  <c:v>197.1</c:v>
                </c:pt>
                <c:pt idx="23" formatCode="0">
                  <c:v>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B6-4944-BD16-ED11BB89E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7620270165137317"/>
          <c:y val="0.11051519620118157"/>
          <c:w val="0.21131679912865806"/>
          <c:h val="0.25617818090759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TimeInService_Current!$E$8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TimeInService_Current!$E$81:$E$104</c:f>
              <c:numCache>
                <c:formatCode>0.0</c:formatCode>
                <c:ptCount val="24"/>
                <c:pt idx="0">
                  <c:v>36.1</c:v>
                </c:pt>
                <c:pt idx="1">
                  <c:v>94.6</c:v>
                </c:pt>
                <c:pt idx="2">
                  <c:v>130</c:v>
                </c:pt>
                <c:pt idx="3">
                  <c:v>79.099999999999994</c:v>
                </c:pt>
                <c:pt idx="4">
                  <c:v>145.1</c:v>
                </c:pt>
                <c:pt idx="5">
                  <c:v>12</c:v>
                </c:pt>
                <c:pt idx="6">
                  <c:v>149.6</c:v>
                </c:pt>
                <c:pt idx="7">
                  <c:v>79.7</c:v>
                </c:pt>
                <c:pt idx="8">
                  <c:v>43.3</c:v>
                </c:pt>
                <c:pt idx="9">
                  <c:v>129.69999999999999</c:v>
                </c:pt>
                <c:pt idx="10">
                  <c:v>19.3</c:v>
                </c:pt>
                <c:pt idx="11">
                  <c:v>36.9</c:v>
                </c:pt>
                <c:pt idx="12">
                  <c:v>52</c:v>
                </c:pt>
                <c:pt idx="13">
                  <c:v>77.400000000000006</c:v>
                </c:pt>
                <c:pt idx="14">
                  <c:v>96.6</c:v>
                </c:pt>
                <c:pt idx="15">
                  <c:v>152.5</c:v>
                </c:pt>
                <c:pt idx="16">
                  <c:v>50.8</c:v>
                </c:pt>
                <c:pt idx="17">
                  <c:v>14.8</c:v>
                </c:pt>
                <c:pt idx="18">
                  <c:v>94.3</c:v>
                </c:pt>
                <c:pt idx="19">
                  <c:v>25</c:v>
                </c:pt>
                <c:pt idx="20">
                  <c:v>33.4</c:v>
                </c:pt>
                <c:pt idx="21">
                  <c:v>1424.1</c:v>
                </c:pt>
                <c:pt idx="22">
                  <c:v>866.2</c:v>
                </c:pt>
                <c:pt idx="23">
                  <c:v>9359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F-48FB-992F-BE171E3EB633}"/>
            </c:ext>
          </c:extLst>
        </c:ser>
        <c:ser>
          <c:idx val="1"/>
          <c:order val="1"/>
          <c:tx>
            <c:strRef>
              <c:f>TimeInService_Current!$F$8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TimeInService_Current!$F$81:$F$104</c:f>
              <c:numCache>
                <c:formatCode>0.0</c:formatCode>
                <c:ptCount val="24"/>
                <c:pt idx="0">
                  <c:v>17.5</c:v>
                </c:pt>
                <c:pt idx="1">
                  <c:v>71.900000000000006</c:v>
                </c:pt>
                <c:pt idx="2">
                  <c:v>57.4</c:v>
                </c:pt>
                <c:pt idx="3">
                  <c:v>70.7</c:v>
                </c:pt>
                <c:pt idx="4">
                  <c:v>140.19999999999999</c:v>
                </c:pt>
                <c:pt idx="5">
                  <c:v>17.5</c:v>
                </c:pt>
                <c:pt idx="6">
                  <c:v>184.3</c:v>
                </c:pt>
                <c:pt idx="7">
                  <c:v>63.7</c:v>
                </c:pt>
                <c:pt idx="8">
                  <c:v>43.1</c:v>
                </c:pt>
                <c:pt idx="9">
                  <c:v>110.9</c:v>
                </c:pt>
                <c:pt idx="10">
                  <c:v>40.700000000000003</c:v>
                </c:pt>
                <c:pt idx="11">
                  <c:v>69.599999999999994</c:v>
                </c:pt>
                <c:pt idx="12">
                  <c:v>15.6</c:v>
                </c:pt>
                <c:pt idx="13">
                  <c:v>66.900000000000006</c:v>
                </c:pt>
                <c:pt idx="14">
                  <c:v>47.5</c:v>
                </c:pt>
                <c:pt idx="15">
                  <c:v>93.4</c:v>
                </c:pt>
                <c:pt idx="16">
                  <c:v>45.1</c:v>
                </c:pt>
                <c:pt idx="17">
                  <c:v>23.2</c:v>
                </c:pt>
                <c:pt idx="18">
                  <c:v>154.1</c:v>
                </c:pt>
                <c:pt idx="19">
                  <c:v>19</c:v>
                </c:pt>
                <c:pt idx="20">
                  <c:v>28.1</c:v>
                </c:pt>
                <c:pt idx="21">
                  <c:v>1268.5999999999999</c:v>
                </c:pt>
                <c:pt idx="22">
                  <c:v>754</c:v>
                </c:pt>
                <c:pt idx="23">
                  <c:v>8796.5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F-48FB-992F-BE171E3EB633}"/>
            </c:ext>
          </c:extLst>
        </c:ser>
        <c:ser>
          <c:idx val="2"/>
          <c:order val="2"/>
          <c:tx>
            <c:strRef>
              <c:f>TimeInService_Current!$G$8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TimeInService_Current!$G$81:$G$104</c:f>
              <c:numCache>
                <c:formatCode>0.0</c:formatCode>
                <c:ptCount val="24"/>
                <c:pt idx="0">
                  <c:v>0</c:v>
                </c:pt>
                <c:pt idx="1">
                  <c:v>37.4</c:v>
                </c:pt>
                <c:pt idx="2">
                  <c:v>35.1</c:v>
                </c:pt>
                <c:pt idx="3">
                  <c:v>64.2</c:v>
                </c:pt>
                <c:pt idx="4">
                  <c:v>80.8</c:v>
                </c:pt>
                <c:pt idx="5">
                  <c:v>16.5</c:v>
                </c:pt>
                <c:pt idx="6">
                  <c:v>186.9</c:v>
                </c:pt>
                <c:pt idx="7">
                  <c:v>23.9</c:v>
                </c:pt>
                <c:pt idx="8">
                  <c:v>32.700000000000003</c:v>
                </c:pt>
                <c:pt idx="9">
                  <c:v>62</c:v>
                </c:pt>
                <c:pt idx="10">
                  <c:v>41</c:v>
                </c:pt>
                <c:pt idx="11">
                  <c:v>0</c:v>
                </c:pt>
                <c:pt idx="12">
                  <c:v>22</c:v>
                </c:pt>
                <c:pt idx="13">
                  <c:v>65.8</c:v>
                </c:pt>
                <c:pt idx="14">
                  <c:v>42.7</c:v>
                </c:pt>
                <c:pt idx="15">
                  <c:v>97.7</c:v>
                </c:pt>
                <c:pt idx="16">
                  <c:v>25.3</c:v>
                </c:pt>
                <c:pt idx="17">
                  <c:v>18.600000000000001</c:v>
                </c:pt>
                <c:pt idx="18">
                  <c:v>84.2</c:v>
                </c:pt>
                <c:pt idx="19">
                  <c:v>14.5</c:v>
                </c:pt>
                <c:pt idx="20">
                  <c:v>17</c:v>
                </c:pt>
                <c:pt idx="21">
                  <c:v>877.2</c:v>
                </c:pt>
                <c:pt idx="22">
                  <c:v>561.1</c:v>
                </c:pt>
                <c:pt idx="23">
                  <c:v>6458.8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F-48FB-992F-BE171E3EB633}"/>
            </c:ext>
          </c:extLst>
        </c:ser>
        <c:ser>
          <c:idx val="3"/>
          <c:order val="3"/>
          <c:tx>
            <c:strRef>
              <c:f>TimeInService_Current!$T$8</c:f>
              <c:strCache>
                <c:ptCount val="1"/>
                <c:pt idx="0">
                  <c:v>10 Years or more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TimeInService_Current!$T$81:$T$104</c:f>
              <c:numCache>
                <c:formatCode>0</c:formatCode>
                <c:ptCount val="24"/>
                <c:pt idx="0">
                  <c:v>1</c:v>
                </c:pt>
                <c:pt idx="1">
                  <c:v>9</c:v>
                </c:pt>
                <c:pt idx="2">
                  <c:v>2.7</c:v>
                </c:pt>
                <c:pt idx="3">
                  <c:v>124.5</c:v>
                </c:pt>
                <c:pt idx="4">
                  <c:v>127.9</c:v>
                </c:pt>
                <c:pt idx="5">
                  <c:v>17</c:v>
                </c:pt>
                <c:pt idx="6">
                  <c:v>235.89999999999998</c:v>
                </c:pt>
                <c:pt idx="7">
                  <c:v>24.2</c:v>
                </c:pt>
                <c:pt idx="8">
                  <c:v>32.200000000000003</c:v>
                </c:pt>
                <c:pt idx="9">
                  <c:v>100.5</c:v>
                </c:pt>
                <c:pt idx="10">
                  <c:v>42.3</c:v>
                </c:pt>
                <c:pt idx="11">
                  <c:v>0</c:v>
                </c:pt>
                <c:pt idx="12">
                  <c:v>0</c:v>
                </c:pt>
                <c:pt idx="13">
                  <c:v>49.900000000000006</c:v>
                </c:pt>
                <c:pt idx="14">
                  <c:v>40</c:v>
                </c:pt>
                <c:pt idx="15">
                  <c:v>121.4</c:v>
                </c:pt>
                <c:pt idx="16">
                  <c:v>13.6</c:v>
                </c:pt>
                <c:pt idx="17">
                  <c:v>15.3</c:v>
                </c:pt>
                <c:pt idx="18">
                  <c:v>125.50000000000001</c:v>
                </c:pt>
                <c:pt idx="19">
                  <c:v>0</c:v>
                </c:pt>
                <c:pt idx="20">
                  <c:v>7.8</c:v>
                </c:pt>
                <c:pt idx="21">
                  <c:v>1027.3</c:v>
                </c:pt>
                <c:pt idx="22">
                  <c:v>558.9</c:v>
                </c:pt>
                <c:pt idx="23">
                  <c:v>7019.8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F-48FB-992F-BE171E3E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319547435211375"/>
          <c:y val="7.059251831240837E-2"/>
          <c:w val="0.62985500598832911"/>
          <c:h val="5.880566098372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TimeInService_Current!$E$8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TimeInService_Current!$E$9:$E$32</c:f>
              <c:numCache>
                <c:formatCode>0</c:formatCode>
                <c:ptCount val="24"/>
                <c:pt idx="0">
                  <c:v>38</c:v>
                </c:pt>
                <c:pt idx="1">
                  <c:v>101</c:v>
                </c:pt>
                <c:pt idx="2">
                  <c:v>131</c:v>
                </c:pt>
                <c:pt idx="3">
                  <c:v>84</c:v>
                </c:pt>
                <c:pt idx="4">
                  <c:v>149</c:v>
                </c:pt>
                <c:pt idx="5">
                  <c:v>12</c:v>
                </c:pt>
                <c:pt idx="6">
                  <c:v>153</c:v>
                </c:pt>
                <c:pt idx="7">
                  <c:v>80</c:v>
                </c:pt>
                <c:pt idx="8">
                  <c:v>46</c:v>
                </c:pt>
                <c:pt idx="9">
                  <c:v>137</c:v>
                </c:pt>
                <c:pt idx="10">
                  <c:v>20</c:v>
                </c:pt>
                <c:pt idx="11">
                  <c:v>37</c:v>
                </c:pt>
                <c:pt idx="12">
                  <c:v>52</c:v>
                </c:pt>
                <c:pt idx="13">
                  <c:v>81</c:v>
                </c:pt>
                <c:pt idx="14">
                  <c:v>100</c:v>
                </c:pt>
                <c:pt idx="15">
                  <c:v>162</c:v>
                </c:pt>
                <c:pt idx="16">
                  <c:v>52</c:v>
                </c:pt>
                <c:pt idx="17">
                  <c:v>15</c:v>
                </c:pt>
                <c:pt idx="18">
                  <c:v>100</c:v>
                </c:pt>
                <c:pt idx="19">
                  <c:v>25</c:v>
                </c:pt>
                <c:pt idx="20">
                  <c:v>34</c:v>
                </c:pt>
                <c:pt idx="21">
                  <c:v>1476</c:v>
                </c:pt>
                <c:pt idx="22">
                  <c:v>916</c:v>
                </c:pt>
                <c:pt idx="23" formatCode="#,##0">
                  <c:v>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E-4E43-A7D1-CF1D4B721D1B}"/>
            </c:ext>
          </c:extLst>
        </c:ser>
        <c:ser>
          <c:idx val="1"/>
          <c:order val="1"/>
          <c:tx>
            <c:strRef>
              <c:f>TimeInService_Current!$F$8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TimeInService_Current!$F$9:$F$32</c:f>
              <c:numCache>
                <c:formatCode>0</c:formatCode>
                <c:ptCount val="24"/>
                <c:pt idx="0">
                  <c:v>18</c:v>
                </c:pt>
                <c:pt idx="1">
                  <c:v>81</c:v>
                </c:pt>
                <c:pt idx="2">
                  <c:v>60</c:v>
                </c:pt>
                <c:pt idx="3">
                  <c:v>77</c:v>
                </c:pt>
                <c:pt idx="4">
                  <c:v>147</c:v>
                </c:pt>
                <c:pt idx="5">
                  <c:v>18</c:v>
                </c:pt>
                <c:pt idx="6">
                  <c:v>197</c:v>
                </c:pt>
                <c:pt idx="7">
                  <c:v>66</c:v>
                </c:pt>
                <c:pt idx="8">
                  <c:v>45</c:v>
                </c:pt>
                <c:pt idx="9">
                  <c:v>124</c:v>
                </c:pt>
                <c:pt idx="10">
                  <c:v>44</c:v>
                </c:pt>
                <c:pt idx="11">
                  <c:v>71</c:v>
                </c:pt>
                <c:pt idx="12">
                  <c:v>16</c:v>
                </c:pt>
                <c:pt idx="13">
                  <c:v>73</c:v>
                </c:pt>
                <c:pt idx="14">
                  <c:v>51</c:v>
                </c:pt>
                <c:pt idx="15">
                  <c:v>101</c:v>
                </c:pt>
                <c:pt idx="16">
                  <c:v>48</c:v>
                </c:pt>
                <c:pt idx="17">
                  <c:v>24</c:v>
                </c:pt>
                <c:pt idx="18">
                  <c:v>174</c:v>
                </c:pt>
                <c:pt idx="19">
                  <c:v>19</c:v>
                </c:pt>
                <c:pt idx="20">
                  <c:v>29</c:v>
                </c:pt>
                <c:pt idx="21">
                  <c:v>1362</c:v>
                </c:pt>
                <c:pt idx="22">
                  <c:v>813</c:v>
                </c:pt>
                <c:pt idx="23" formatCode="#,##0">
                  <c:v>9271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E-4E43-A7D1-CF1D4B721D1B}"/>
            </c:ext>
          </c:extLst>
        </c:ser>
        <c:ser>
          <c:idx val="2"/>
          <c:order val="2"/>
          <c:tx>
            <c:strRef>
              <c:f>TimeInService_Current!$G$8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TimeInService_Current!$G$9:$G$32</c:f>
              <c:numCache>
                <c:formatCode>0</c:formatCode>
                <c:ptCount val="24"/>
                <c:pt idx="0">
                  <c:v>0</c:v>
                </c:pt>
                <c:pt idx="1">
                  <c:v>44</c:v>
                </c:pt>
                <c:pt idx="2">
                  <c:v>40</c:v>
                </c:pt>
                <c:pt idx="3">
                  <c:v>75</c:v>
                </c:pt>
                <c:pt idx="4">
                  <c:v>89</c:v>
                </c:pt>
                <c:pt idx="5">
                  <c:v>17</c:v>
                </c:pt>
                <c:pt idx="6">
                  <c:v>203</c:v>
                </c:pt>
                <c:pt idx="7">
                  <c:v>27</c:v>
                </c:pt>
                <c:pt idx="8">
                  <c:v>35</c:v>
                </c:pt>
                <c:pt idx="9">
                  <c:v>76</c:v>
                </c:pt>
                <c:pt idx="10">
                  <c:v>46</c:v>
                </c:pt>
                <c:pt idx="11">
                  <c:v>0</c:v>
                </c:pt>
                <c:pt idx="12">
                  <c:v>23</c:v>
                </c:pt>
                <c:pt idx="13">
                  <c:v>74</c:v>
                </c:pt>
                <c:pt idx="14">
                  <c:v>46</c:v>
                </c:pt>
                <c:pt idx="15">
                  <c:v>115</c:v>
                </c:pt>
                <c:pt idx="16">
                  <c:v>28</c:v>
                </c:pt>
                <c:pt idx="17">
                  <c:v>19</c:v>
                </c:pt>
                <c:pt idx="18">
                  <c:v>94</c:v>
                </c:pt>
                <c:pt idx="19">
                  <c:v>15</c:v>
                </c:pt>
                <c:pt idx="20">
                  <c:v>18</c:v>
                </c:pt>
                <c:pt idx="21">
                  <c:v>982</c:v>
                </c:pt>
                <c:pt idx="22">
                  <c:v>630</c:v>
                </c:pt>
                <c:pt idx="23" formatCode="#,##0">
                  <c:v>7009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E-4E43-A7D1-CF1D4B721D1B}"/>
            </c:ext>
          </c:extLst>
        </c:ser>
        <c:ser>
          <c:idx val="3"/>
          <c:order val="3"/>
          <c:tx>
            <c:strRef>
              <c:f>TimeInService_Current!$T$8</c:f>
              <c:strCache>
                <c:ptCount val="1"/>
                <c:pt idx="0">
                  <c:v>10 Years or more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TimeInService_Current!$B$81:$B$104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TimeInService_Current!$T$9:$T$32</c:f>
              <c:numCache>
                <c:formatCode>0</c:formatCode>
                <c:ptCount val="24"/>
                <c:pt idx="0">
                  <c:v>1</c:v>
                </c:pt>
                <c:pt idx="1">
                  <c:v>11</c:v>
                </c:pt>
                <c:pt idx="2">
                  <c:v>4</c:v>
                </c:pt>
                <c:pt idx="3">
                  <c:v>138</c:v>
                </c:pt>
                <c:pt idx="4">
                  <c:v>142</c:v>
                </c:pt>
                <c:pt idx="5">
                  <c:v>18</c:v>
                </c:pt>
                <c:pt idx="6">
                  <c:v>262</c:v>
                </c:pt>
                <c:pt idx="7">
                  <c:v>27</c:v>
                </c:pt>
                <c:pt idx="8">
                  <c:v>35</c:v>
                </c:pt>
                <c:pt idx="9">
                  <c:v>119</c:v>
                </c:pt>
                <c:pt idx="10">
                  <c:v>45</c:v>
                </c:pt>
                <c:pt idx="11">
                  <c:v>0</c:v>
                </c:pt>
                <c:pt idx="12">
                  <c:v>0</c:v>
                </c:pt>
                <c:pt idx="13">
                  <c:v>57</c:v>
                </c:pt>
                <c:pt idx="14">
                  <c:v>46</c:v>
                </c:pt>
                <c:pt idx="15">
                  <c:v>137</c:v>
                </c:pt>
                <c:pt idx="16">
                  <c:v>15</c:v>
                </c:pt>
                <c:pt idx="17">
                  <c:v>16</c:v>
                </c:pt>
                <c:pt idx="18">
                  <c:v>139</c:v>
                </c:pt>
                <c:pt idx="19">
                  <c:v>0</c:v>
                </c:pt>
                <c:pt idx="20">
                  <c:v>9</c:v>
                </c:pt>
                <c:pt idx="21">
                  <c:v>1149</c:v>
                </c:pt>
                <c:pt idx="22">
                  <c:v>636</c:v>
                </c:pt>
                <c:pt idx="23">
                  <c:v>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E-4E43-A7D1-CF1D4B721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319547435211375"/>
          <c:y val="7.059251831240837E-2"/>
          <c:w val="0.62985500598832911"/>
          <c:h val="5.880566098372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TimeInService_Leavers!$E$8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TimeInService_Leavers!$E$81:$E$104</c:f>
              <c:numCache>
                <c:formatCode>0.0</c:formatCode>
                <c:ptCount val="24"/>
                <c:pt idx="0">
                  <c:v>9.6</c:v>
                </c:pt>
                <c:pt idx="1">
                  <c:v>13.6</c:v>
                </c:pt>
                <c:pt idx="2">
                  <c:v>29.6</c:v>
                </c:pt>
                <c:pt idx="3">
                  <c:v>6.8</c:v>
                </c:pt>
                <c:pt idx="4">
                  <c:v>17.8</c:v>
                </c:pt>
                <c:pt idx="5">
                  <c:v>3</c:v>
                </c:pt>
                <c:pt idx="6">
                  <c:v>36.1</c:v>
                </c:pt>
                <c:pt idx="7">
                  <c:v>16.5</c:v>
                </c:pt>
                <c:pt idx="8">
                  <c:v>14.6</c:v>
                </c:pt>
                <c:pt idx="9">
                  <c:v>16.2</c:v>
                </c:pt>
                <c:pt idx="10">
                  <c:v>5</c:v>
                </c:pt>
                <c:pt idx="11">
                  <c:v>16.8</c:v>
                </c:pt>
                <c:pt idx="12">
                  <c:v>10.8</c:v>
                </c:pt>
                <c:pt idx="13">
                  <c:v>8.1999999999999993</c:v>
                </c:pt>
                <c:pt idx="14">
                  <c:v>19.8</c:v>
                </c:pt>
                <c:pt idx="15">
                  <c:v>38.9</c:v>
                </c:pt>
                <c:pt idx="16">
                  <c:v>14</c:v>
                </c:pt>
                <c:pt idx="17">
                  <c:v>3</c:v>
                </c:pt>
                <c:pt idx="18">
                  <c:v>13.6</c:v>
                </c:pt>
                <c:pt idx="19">
                  <c:v>10.6</c:v>
                </c:pt>
                <c:pt idx="20">
                  <c:v>15.2</c:v>
                </c:pt>
                <c:pt idx="21">
                  <c:v>297.60000000000002</c:v>
                </c:pt>
                <c:pt idx="22">
                  <c:v>139.6</c:v>
                </c:pt>
                <c:pt idx="23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B-40E0-B547-F3BEA725236E}"/>
            </c:ext>
          </c:extLst>
        </c:ser>
        <c:ser>
          <c:idx val="1"/>
          <c:order val="1"/>
          <c:tx>
            <c:strRef>
              <c:f>TimeInService_Leavers!$F$8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TimeInService_Leavers!$F$81:$F$104</c:f>
              <c:numCache>
                <c:formatCode>0.0</c:formatCode>
                <c:ptCount val="24"/>
                <c:pt idx="0">
                  <c:v>10.8</c:v>
                </c:pt>
                <c:pt idx="1">
                  <c:v>11.9</c:v>
                </c:pt>
                <c:pt idx="2">
                  <c:v>19</c:v>
                </c:pt>
                <c:pt idx="3">
                  <c:v>12</c:v>
                </c:pt>
                <c:pt idx="4">
                  <c:v>52.1</c:v>
                </c:pt>
                <c:pt idx="5">
                  <c:v>5.7</c:v>
                </c:pt>
                <c:pt idx="6">
                  <c:v>46</c:v>
                </c:pt>
                <c:pt idx="7">
                  <c:v>11.8</c:v>
                </c:pt>
                <c:pt idx="8">
                  <c:v>10</c:v>
                </c:pt>
                <c:pt idx="9">
                  <c:v>14.8</c:v>
                </c:pt>
                <c:pt idx="10">
                  <c:v>14.2</c:v>
                </c:pt>
                <c:pt idx="11">
                  <c:v>8.4</c:v>
                </c:pt>
                <c:pt idx="12">
                  <c:v>12</c:v>
                </c:pt>
                <c:pt idx="13">
                  <c:v>24</c:v>
                </c:pt>
                <c:pt idx="14">
                  <c:v>12</c:v>
                </c:pt>
                <c:pt idx="15">
                  <c:v>33.200000000000003</c:v>
                </c:pt>
                <c:pt idx="16">
                  <c:v>15.5</c:v>
                </c:pt>
                <c:pt idx="17">
                  <c:v>6</c:v>
                </c:pt>
                <c:pt idx="18">
                  <c:v>26.9</c:v>
                </c:pt>
                <c:pt idx="19">
                  <c:v>5.6</c:v>
                </c:pt>
                <c:pt idx="20">
                  <c:v>0</c:v>
                </c:pt>
                <c:pt idx="21">
                  <c:v>312.5</c:v>
                </c:pt>
                <c:pt idx="22">
                  <c:v>193.7</c:v>
                </c:pt>
                <c:pt idx="23">
                  <c:v>2008.6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B-40E0-B547-F3BEA725236E}"/>
            </c:ext>
          </c:extLst>
        </c:ser>
        <c:ser>
          <c:idx val="2"/>
          <c:order val="2"/>
          <c:tx>
            <c:strRef>
              <c:f>TimeInService_Leavers!$G$8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TimeInService_Leavers!$G$81:$G$104</c:f>
              <c:numCache>
                <c:formatCode>0.0</c:formatCode>
                <c:ptCount val="24"/>
                <c:pt idx="0">
                  <c:v>1</c:v>
                </c:pt>
                <c:pt idx="1">
                  <c:v>2.6</c:v>
                </c:pt>
                <c:pt idx="2">
                  <c:v>5.3</c:v>
                </c:pt>
                <c:pt idx="3">
                  <c:v>2.2999999999999998</c:v>
                </c:pt>
                <c:pt idx="4">
                  <c:v>20</c:v>
                </c:pt>
                <c:pt idx="5">
                  <c:v>3.8</c:v>
                </c:pt>
                <c:pt idx="6">
                  <c:v>20.7</c:v>
                </c:pt>
                <c:pt idx="7">
                  <c:v>7</c:v>
                </c:pt>
                <c:pt idx="8">
                  <c:v>3.5</c:v>
                </c:pt>
                <c:pt idx="9">
                  <c:v>8.8000000000000007</c:v>
                </c:pt>
                <c:pt idx="10">
                  <c:v>6.4</c:v>
                </c:pt>
                <c:pt idx="11">
                  <c:v>0</c:v>
                </c:pt>
                <c:pt idx="12">
                  <c:v>2</c:v>
                </c:pt>
                <c:pt idx="13">
                  <c:v>8.6</c:v>
                </c:pt>
                <c:pt idx="14">
                  <c:v>6.4</c:v>
                </c:pt>
                <c:pt idx="15">
                  <c:v>19.8</c:v>
                </c:pt>
                <c:pt idx="16">
                  <c:v>6.5</c:v>
                </c:pt>
                <c:pt idx="17">
                  <c:v>6.8</c:v>
                </c:pt>
                <c:pt idx="18">
                  <c:v>17.3</c:v>
                </c:pt>
                <c:pt idx="19">
                  <c:v>0</c:v>
                </c:pt>
                <c:pt idx="20">
                  <c:v>0</c:v>
                </c:pt>
                <c:pt idx="21">
                  <c:v>133.80000000000001</c:v>
                </c:pt>
                <c:pt idx="22">
                  <c:v>83.9</c:v>
                </c:pt>
                <c:pt idx="23">
                  <c:v>848.8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B-40E0-B547-F3BEA725236E}"/>
            </c:ext>
          </c:extLst>
        </c:ser>
        <c:ser>
          <c:idx val="3"/>
          <c:order val="3"/>
          <c:tx>
            <c:strRef>
              <c:f>TimeInService_Leavers!$T$8</c:f>
              <c:strCache>
                <c:ptCount val="1"/>
                <c:pt idx="0">
                  <c:v>10 Years or more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TimeInService_Leavers!$T$81:$T$104</c:f>
              <c:numCache>
                <c:formatCode>0</c:formatCode>
                <c:ptCount val="24"/>
                <c:pt idx="0">
                  <c:v>1.4</c:v>
                </c:pt>
                <c:pt idx="1">
                  <c:v>0</c:v>
                </c:pt>
                <c:pt idx="2">
                  <c:v>1.8</c:v>
                </c:pt>
                <c:pt idx="3">
                  <c:v>5.6</c:v>
                </c:pt>
                <c:pt idx="4">
                  <c:v>17.899999999999999</c:v>
                </c:pt>
                <c:pt idx="5">
                  <c:v>4.5999999999999996</c:v>
                </c:pt>
                <c:pt idx="6">
                  <c:v>17.5</c:v>
                </c:pt>
                <c:pt idx="7">
                  <c:v>1.6</c:v>
                </c:pt>
                <c:pt idx="8">
                  <c:v>5.7</c:v>
                </c:pt>
                <c:pt idx="9">
                  <c:v>12.8</c:v>
                </c:pt>
                <c:pt idx="10">
                  <c:v>0.5</c:v>
                </c:pt>
                <c:pt idx="11">
                  <c:v>0</c:v>
                </c:pt>
                <c:pt idx="12">
                  <c:v>0</c:v>
                </c:pt>
                <c:pt idx="13">
                  <c:v>8.8999999999999986</c:v>
                </c:pt>
                <c:pt idx="14">
                  <c:v>8.1</c:v>
                </c:pt>
                <c:pt idx="15">
                  <c:v>11.899999999999999</c:v>
                </c:pt>
                <c:pt idx="16">
                  <c:v>2.5</c:v>
                </c:pt>
                <c:pt idx="17">
                  <c:v>2.4</c:v>
                </c:pt>
                <c:pt idx="18">
                  <c:v>16.100000000000001</c:v>
                </c:pt>
                <c:pt idx="19">
                  <c:v>1</c:v>
                </c:pt>
                <c:pt idx="20">
                  <c:v>0</c:v>
                </c:pt>
                <c:pt idx="21">
                  <c:v>109.1</c:v>
                </c:pt>
                <c:pt idx="22">
                  <c:v>75</c:v>
                </c:pt>
                <c:pt idx="23">
                  <c:v>751.6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8B-40E0-B547-F3BEA7252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319547435211375"/>
          <c:y val="7.059251831240837E-2"/>
          <c:w val="0.62985500598832911"/>
          <c:h val="5.880566098372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FTE Vacancy Rate</a:t>
            </a:r>
            <a:r>
              <a:rPr lang="en-US" sz="1100"/>
              <a:t> 2020-2022</a:t>
            </a:r>
          </a:p>
        </c:rich>
      </c:tx>
      <c:layout>
        <c:manualLayout>
          <c:xMode val="edge"/>
          <c:yMode val="edge"/>
          <c:x val="0.13667506561679788"/>
          <c:y val="9.275362318840579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142770284149264"/>
          <c:w val="0.60838376499695646"/>
          <c:h val="0.843055643044619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Vacancies!$H$38</c:f>
              <c:strCache>
                <c:ptCount val="1"/>
                <c:pt idx="0">
                  <c:v>Change 2019-2021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Vacancies!$B$39:$B$62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Vacancies!$H$39:$H$62</c:f>
              <c:numCache>
                <c:formatCode>0.0</c:formatCode>
                <c:ptCount val="24"/>
                <c:pt idx="0">
                  <c:v>10.048700185197887</c:v>
                </c:pt>
                <c:pt idx="1">
                  <c:v>-1.0123239436619718</c:v>
                </c:pt>
                <c:pt idx="2">
                  <c:v>-7.3420155766657906</c:v>
                </c:pt>
                <c:pt idx="3">
                  <c:v>3.2292521443056099</c:v>
                </c:pt>
                <c:pt idx="4">
                  <c:v>2.8912314362790639</c:v>
                </c:pt>
                <c:pt idx="5">
                  <c:v>11.122994652406419</c:v>
                </c:pt>
                <c:pt idx="6">
                  <c:v>8.1497460790403764</c:v>
                </c:pt>
                <c:pt idx="7">
                  <c:v>0.45241036697760606</c:v>
                </c:pt>
                <c:pt idx="8">
                  <c:v>9.1787436504115458</c:v>
                </c:pt>
                <c:pt idx="9">
                  <c:v>-2.5286758942986332</c:v>
                </c:pt>
                <c:pt idx="10">
                  <c:v>7.879822869988403</c:v>
                </c:pt>
                <c:pt idx="11">
                  <c:v>-1.9753768011925139</c:v>
                </c:pt>
                <c:pt idx="12">
                  <c:v>-8.125225028479008</c:v>
                </c:pt>
                <c:pt idx="13">
                  <c:v>-1.6982561639996465</c:v>
                </c:pt>
                <c:pt idx="14">
                  <c:v>0.93973709613432632</c:v>
                </c:pt>
                <c:pt idx="15">
                  <c:v>1.9292862315773647</c:v>
                </c:pt>
                <c:pt idx="16">
                  <c:v>-1.5736729700050986</c:v>
                </c:pt>
                <c:pt idx="17">
                  <c:v>23.489021971286181</c:v>
                </c:pt>
                <c:pt idx="18">
                  <c:v>6.2193181328345979</c:v>
                </c:pt>
                <c:pt idx="19">
                  <c:v>7.7002583979328136</c:v>
                </c:pt>
                <c:pt idx="20">
                  <c:v>-2.3233357187502861</c:v>
                </c:pt>
                <c:pt idx="21">
                  <c:v>3.3573565461875017</c:v>
                </c:pt>
                <c:pt idx="22">
                  <c:v>2.7315798112270997</c:v>
                </c:pt>
                <c:pt idx="23">
                  <c:v>3.9087332963108778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9-4034-8088-5D0B25B8916F}"/>
            </c:ext>
          </c:extLst>
        </c:ser>
        <c:ser>
          <c:idx val="1"/>
          <c:order val="1"/>
          <c:tx>
            <c:strRef>
              <c:f>Vacancies!$V$2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Vacancies!$U$39:$U$62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9-4034-8088-5D0B25B89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00567040"/>
        <c:axId val="200577024"/>
      </c:barChart>
      <c:catAx>
        <c:axId val="200567040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0577024"/>
        <c:crosses val="autoZero"/>
        <c:auto val="1"/>
        <c:lblAlgn val="ctr"/>
        <c:lblOffset val="100"/>
        <c:noMultiLvlLbl val="0"/>
      </c:catAx>
      <c:valAx>
        <c:axId val="200577024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200567040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7.0001049868766402E-2"/>
          <c:y val="7.332178477690289E-2"/>
          <c:w val="0.86664750656167977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TimeInService_Leavers!$E$8</c:f>
              <c:strCache>
                <c:ptCount val="1"/>
                <c:pt idx="0">
                  <c:v>Less than 2 Years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TimeInService_Leavers!$E$9:$E$32</c:f>
              <c:numCache>
                <c:formatCode>0</c:formatCode>
                <c:ptCount val="24"/>
                <c:pt idx="0">
                  <c:v>12</c:v>
                </c:pt>
                <c:pt idx="1">
                  <c:v>14</c:v>
                </c:pt>
                <c:pt idx="2">
                  <c:v>38</c:v>
                </c:pt>
                <c:pt idx="3">
                  <c:v>8</c:v>
                </c:pt>
                <c:pt idx="4">
                  <c:v>26</c:v>
                </c:pt>
                <c:pt idx="5">
                  <c:v>4</c:v>
                </c:pt>
                <c:pt idx="6">
                  <c:v>45</c:v>
                </c:pt>
                <c:pt idx="7">
                  <c:v>25</c:v>
                </c:pt>
                <c:pt idx="8">
                  <c:v>15</c:v>
                </c:pt>
                <c:pt idx="9">
                  <c:v>17</c:v>
                </c:pt>
                <c:pt idx="10">
                  <c:v>5</c:v>
                </c:pt>
                <c:pt idx="11">
                  <c:v>17</c:v>
                </c:pt>
                <c:pt idx="12">
                  <c:v>19</c:v>
                </c:pt>
                <c:pt idx="13">
                  <c:v>10</c:v>
                </c:pt>
                <c:pt idx="14">
                  <c:v>25</c:v>
                </c:pt>
                <c:pt idx="15">
                  <c:v>47</c:v>
                </c:pt>
                <c:pt idx="16">
                  <c:v>14</c:v>
                </c:pt>
                <c:pt idx="17">
                  <c:v>4</c:v>
                </c:pt>
                <c:pt idx="18">
                  <c:v>14</c:v>
                </c:pt>
                <c:pt idx="19">
                  <c:v>12</c:v>
                </c:pt>
                <c:pt idx="20">
                  <c:v>16</c:v>
                </c:pt>
                <c:pt idx="21">
                  <c:v>363</c:v>
                </c:pt>
                <c:pt idx="22">
                  <c:v>181</c:v>
                </c:pt>
                <c:pt idx="23" formatCode="#,##0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9-4F44-B2DB-0EF3CDF5C1BA}"/>
            </c:ext>
          </c:extLst>
        </c:ser>
        <c:ser>
          <c:idx val="1"/>
          <c:order val="1"/>
          <c:tx>
            <c:strRef>
              <c:f>TimeInService_Leavers!$F$8</c:f>
              <c:strCache>
                <c:ptCount val="1"/>
                <c:pt idx="0">
                  <c:v>2 - 5 Years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TimeInService_Leavers!$F$9:$F$32</c:f>
              <c:numCache>
                <c:formatCode>0</c:formatCode>
                <c:ptCount val="24"/>
                <c:pt idx="0">
                  <c:v>11</c:v>
                </c:pt>
                <c:pt idx="1">
                  <c:v>13</c:v>
                </c:pt>
                <c:pt idx="2">
                  <c:v>19</c:v>
                </c:pt>
                <c:pt idx="3">
                  <c:v>14</c:v>
                </c:pt>
                <c:pt idx="4">
                  <c:v>54</c:v>
                </c:pt>
                <c:pt idx="5">
                  <c:v>6</c:v>
                </c:pt>
                <c:pt idx="6">
                  <c:v>47</c:v>
                </c:pt>
                <c:pt idx="7">
                  <c:v>12</c:v>
                </c:pt>
                <c:pt idx="8">
                  <c:v>11</c:v>
                </c:pt>
                <c:pt idx="9">
                  <c:v>17</c:v>
                </c:pt>
                <c:pt idx="10">
                  <c:v>15</c:v>
                </c:pt>
                <c:pt idx="11">
                  <c:v>9</c:v>
                </c:pt>
                <c:pt idx="12">
                  <c:v>12</c:v>
                </c:pt>
                <c:pt idx="13">
                  <c:v>25</c:v>
                </c:pt>
                <c:pt idx="14">
                  <c:v>12</c:v>
                </c:pt>
                <c:pt idx="15">
                  <c:v>35</c:v>
                </c:pt>
                <c:pt idx="16">
                  <c:v>16</c:v>
                </c:pt>
                <c:pt idx="17">
                  <c:v>6</c:v>
                </c:pt>
                <c:pt idx="18">
                  <c:v>30</c:v>
                </c:pt>
                <c:pt idx="19">
                  <c:v>6</c:v>
                </c:pt>
                <c:pt idx="20">
                  <c:v>0</c:v>
                </c:pt>
                <c:pt idx="21">
                  <c:v>329</c:v>
                </c:pt>
                <c:pt idx="22">
                  <c:v>209</c:v>
                </c:pt>
                <c:pt idx="23" formatCode="#,##0">
                  <c:v>2106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9-4F44-B2DB-0EF3CDF5C1BA}"/>
            </c:ext>
          </c:extLst>
        </c:ser>
        <c:ser>
          <c:idx val="2"/>
          <c:order val="2"/>
          <c:tx>
            <c:strRef>
              <c:f>TimeInService_Leavers!$G$8</c:f>
              <c:strCache>
                <c:ptCount val="1"/>
                <c:pt idx="0">
                  <c:v>5 - 10 Years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TimeInService_Leavers!$G$9:$G$32</c:f>
              <c:numCache>
                <c:formatCode>0</c:formatCode>
                <c:ptCount val="24"/>
                <c:pt idx="0">
                  <c:v>1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23</c:v>
                </c:pt>
                <c:pt idx="5">
                  <c:v>4</c:v>
                </c:pt>
                <c:pt idx="6">
                  <c:v>23</c:v>
                </c:pt>
                <c:pt idx="7">
                  <c:v>7</c:v>
                </c:pt>
                <c:pt idx="8">
                  <c:v>4</c:v>
                </c:pt>
                <c:pt idx="9">
                  <c:v>10</c:v>
                </c:pt>
                <c:pt idx="10">
                  <c:v>7</c:v>
                </c:pt>
                <c:pt idx="11">
                  <c:v>0</c:v>
                </c:pt>
                <c:pt idx="12">
                  <c:v>2</c:v>
                </c:pt>
                <c:pt idx="13">
                  <c:v>10</c:v>
                </c:pt>
                <c:pt idx="14">
                  <c:v>7</c:v>
                </c:pt>
                <c:pt idx="15">
                  <c:v>21</c:v>
                </c:pt>
                <c:pt idx="16">
                  <c:v>7</c:v>
                </c:pt>
                <c:pt idx="17">
                  <c:v>7</c:v>
                </c:pt>
                <c:pt idx="18">
                  <c:v>19</c:v>
                </c:pt>
                <c:pt idx="19">
                  <c:v>0</c:v>
                </c:pt>
                <c:pt idx="20">
                  <c:v>0</c:v>
                </c:pt>
                <c:pt idx="21">
                  <c:v>147</c:v>
                </c:pt>
                <c:pt idx="22">
                  <c:v>93</c:v>
                </c:pt>
                <c:pt idx="23" formatCode="#,##0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9-4F44-B2DB-0EF3CDF5C1BA}"/>
            </c:ext>
          </c:extLst>
        </c:ser>
        <c:ser>
          <c:idx val="3"/>
          <c:order val="3"/>
          <c:tx>
            <c:strRef>
              <c:f>TimeInService_Leavers!$T$8</c:f>
              <c:strCache>
                <c:ptCount val="1"/>
                <c:pt idx="0">
                  <c:v>10 Years or more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TimeInService_Leavers!$B$81:$B$104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TimeInService_Leavers!$T$9:$T$32</c:f>
              <c:numCache>
                <c:formatCode>0</c:formatCode>
                <c:ptCount val="2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7</c:v>
                </c:pt>
                <c:pt idx="4">
                  <c:v>21</c:v>
                </c:pt>
                <c:pt idx="5">
                  <c:v>6</c:v>
                </c:pt>
                <c:pt idx="6">
                  <c:v>20</c:v>
                </c:pt>
                <c:pt idx="7">
                  <c:v>2</c:v>
                </c:pt>
                <c:pt idx="8">
                  <c:v>7</c:v>
                </c:pt>
                <c:pt idx="9">
                  <c:v>16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  <c:pt idx="14">
                  <c:v>9</c:v>
                </c:pt>
                <c:pt idx="15">
                  <c:v>14</c:v>
                </c:pt>
                <c:pt idx="16">
                  <c:v>3</c:v>
                </c:pt>
                <c:pt idx="17">
                  <c:v>3</c:v>
                </c:pt>
                <c:pt idx="18">
                  <c:v>21</c:v>
                </c:pt>
                <c:pt idx="19">
                  <c:v>1</c:v>
                </c:pt>
                <c:pt idx="20">
                  <c:v>0</c:v>
                </c:pt>
                <c:pt idx="21">
                  <c:v>132</c:v>
                </c:pt>
                <c:pt idx="22">
                  <c:v>86</c:v>
                </c:pt>
                <c:pt idx="23">
                  <c:v>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B9-4F44-B2DB-0EF3CDF5C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723341296"/>
        <c:axId val="723352112"/>
      </c:barChart>
      <c:catAx>
        <c:axId val="7233412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52112"/>
        <c:crosses val="autoZero"/>
        <c:auto val="1"/>
        <c:lblAlgn val="ctr"/>
        <c:lblOffset val="100"/>
        <c:noMultiLvlLbl val="0"/>
      </c:catAx>
      <c:valAx>
        <c:axId val="723352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3341296"/>
        <c:crosses val="max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0319547435211375"/>
          <c:y val="7.059251831240837E-2"/>
          <c:w val="0.62985500598832911"/>
          <c:h val="5.8805660983722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Turnover!$E$8:$E$28</c:f>
              <c:numCache>
                <c:formatCode>0</c:formatCode>
                <c:ptCount val="21"/>
                <c:pt idx="0">
                  <c:v>17</c:v>
                </c:pt>
                <c:pt idx="1">
                  <c:v>68</c:v>
                </c:pt>
                <c:pt idx="2">
                  <c:v>78</c:v>
                </c:pt>
                <c:pt idx="3">
                  <c:v>39</c:v>
                </c:pt>
                <c:pt idx="4">
                  <c:v>101</c:v>
                </c:pt>
                <c:pt idx="5">
                  <c:v>10</c:v>
                </c:pt>
                <c:pt idx="6">
                  <c:v>86</c:v>
                </c:pt>
                <c:pt idx="7">
                  <c:v>40</c:v>
                </c:pt>
                <c:pt idx="8">
                  <c:v>19</c:v>
                </c:pt>
                <c:pt idx="9">
                  <c:v>67</c:v>
                </c:pt>
                <c:pt idx="10">
                  <c:v>4</c:v>
                </c:pt>
                <c:pt idx="11">
                  <c:v>21</c:v>
                </c:pt>
                <c:pt idx="12">
                  <c:v>34</c:v>
                </c:pt>
                <c:pt idx="13">
                  <c:v>42</c:v>
                </c:pt>
                <c:pt idx="14">
                  <c:v>72</c:v>
                </c:pt>
                <c:pt idx="15">
                  <c:v>94</c:v>
                </c:pt>
                <c:pt idx="16">
                  <c:v>27</c:v>
                </c:pt>
                <c:pt idx="17">
                  <c:v>11</c:v>
                </c:pt>
                <c:pt idx="18">
                  <c:v>50</c:v>
                </c:pt>
                <c:pt idx="19">
                  <c:v>18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2-4201-9E8E-26060ECEFA6A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Turnover!$F$8:$F$28</c:f>
              <c:numCache>
                <c:formatCode>#,##0</c:formatCode>
                <c:ptCount val="21"/>
                <c:pt idx="0">
                  <c:v>26</c:v>
                </c:pt>
                <c:pt idx="1">
                  <c:v>30</c:v>
                </c:pt>
                <c:pt idx="2">
                  <c:v>65</c:v>
                </c:pt>
                <c:pt idx="3">
                  <c:v>32</c:v>
                </c:pt>
                <c:pt idx="4">
                  <c:v>124</c:v>
                </c:pt>
                <c:pt idx="5">
                  <c:v>20</c:v>
                </c:pt>
                <c:pt idx="6">
                  <c:v>135</c:v>
                </c:pt>
                <c:pt idx="7">
                  <c:v>46</c:v>
                </c:pt>
                <c:pt idx="8">
                  <c:v>37</c:v>
                </c:pt>
                <c:pt idx="9">
                  <c:v>60</c:v>
                </c:pt>
                <c:pt idx="10">
                  <c:v>28</c:v>
                </c:pt>
                <c:pt idx="11">
                  <c:v>26</c:v>
                </c:pt>
                <c:pt idx="12">
                  <c:v>33</c:v>
                </c:pt>
                <c:pt idx="13">
                  <c:v>55</c:v>
                </c:pt>
                <c:pt idx="14">
                  <c:v>53</c:v>
                </c:pt>
                <c:pt idx="15">
                  <c:v>117</c:v>
                </c:pt>
                <c:pt idx="16">
                  <c:v>40</c:v>
                </c:pt>
                <c:pt idx="17">
                  <c:v>20</c:v>
                </c:pt>
                <c:pt idx="18">
                  <c:v>84</c:v>
                </c:pt>
                <c:pt idx="19">
                  <c:v>19</c:v>
                </c:pt>
                <c:pt idx="2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544256"/>
        <c:axId val="202545792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2225">
              <a:solidFill>
                <a:srgbClr val="66FF99"/>
              </a:solidFill>
              <a:prstDash val="solid"/>
            </a:ln>
          </c:spPr>
          <c:invertIfNegative val="0"/>
          <c:val>
            <c:numRef>
              <c:f>Turnover!$V$8:$V$28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556160"/>
        <c:axId val="202557696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Turnover!$B$8:$B$28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Turnover!$G$8:$G$28</c:f>
              <c:numCache>
                <c:formatCode>0.0</c:formatCode>
                <c:ptCount val="21"/>
                <c:pt idx="0">
                  <c:v>45.614035087719294</c:v>
                </c:pt>
                <c:pt idx="1">
                  <c:v>12.658227848101266</c:v>
                </c:pt>
                <c:pt idx="2">
                  <c:v>27.659574468085108</c:v>
                </c:pt>
                <c:pt idx="3">
                  <c:v>8.5561497326203195</c:v>
                </c:pt>
                <c:pt idx="4">
                  <c:v>23.52941176470588</c:v>
                </c:pt>
                <c:pt idx="5">
                  <c:v>30.76923076923077</c:v>
                </c:pt>
                <c:pt idx="6">
                  <c:v>16.564417177914109</c:v>
                </c:pt>
                <c:pt idx="7">
                  <c:v>23</c:v>
                </c:pt>
                <c:pt idx="8">
                  <c:v>22.981366459627328</c:v>
                </c:pt>
                <c:pt idx="9">
                  <c:v>13.157894736842104</c:v>
                </c:pt>
                <c:pt idx="10">
                  <c:v>18.064516129032256</c:v>
                </c:pt>
                <c:pt idx="11">
                  <c:v>24.074074074074073</c:v>
                </c:pt>
                <c:pt idx="12">
                  <c:v>36.263736263736263</c:v>
                </c:pt>
                <c:pt idx="13">
                  <c:v>19.298245614035086</c:v>
                </c:pt>
                <c:pt idx="14">
                  <c:v>21.810699588477366</c:v>
                </c:pt>
                <c:pt idx="15">
                  <c:v>22.718446601941746</c:v>
                </c:pt>
                <c:pt idx="16">
                  <c:v>27.972027972027973</c:v>
                </c:pt>
                <c:pt idx="17">
                  <c:v>27.027027027027028</c:v>
                </c:pt>
                <c:pt idx="18">
                  <c:v>16.568047337278109</c:v>
                </c:pt>
                <c:pt idx="19">
                  <c:v>32.20338983050847</c:v>
                </c:pt>
                <c:pt idx="20">
                  <c:v>17.777777777777779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56160"/>
        <c:axId val="202557696"/>
      </c:lineChart>
      <c:scatterChart>
        <c:scatterStyle val="lineMarker"/>
        <c:varyColors val="0"/>
        <c:ser>
          <c:idx val="3"/>
          <c:order val="3"/>
          <c:tx>
            <c:strRef>
              <c:f>Turnover!$U$5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Turnover!$V$5:$W$5</c:f>
              <c:numCache>
                <c:formatCode>#,##0.0</c:formatCode>
                <c:ptCount val="2"/>
                <c:pt idx="0">
                  <c:v>19.541155162004429</c:v>
                </c:pt>
                <c:pt idx="1">
                  <c:v>19.541155162004429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52-4201-9E8E-26060ECEFA6A}"/>
            </c:ext>
          </c:extLst>
        </c:ser>
        <c:ser>
          <c:idx val="6"/>
          <c:order val="4"/>
          <c:tx>
            <c:strRef>
              <c:f>Turnover!$U$6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Turnover!$V$6:$W$6</c:f>
              <c:numCache>
                <c:formatCode>#,##0.0</c:formatCode>
                <c:ptCount val="2"/>
                <c:pt idx="0" formatCode="0">
                  <c:v>18.998330550918197</c:v>
                </c:pt>
                <c:pt idx="1">
                  <c:v>18.998330550918197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52-4201-9E8E-26060ECEFA6A}"/>
            </c:ext>
          </c:extLst>
        </c:ser>
        <c:ser>
          <c:idx val="5"/>
          <c:order val="5"/>
          <c:tx>
            <c:strRef>
              <c:f>Turnover!$U$7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2D52-4201-9E8E-26060ECEFA6A}"/>
              </c:ext>
            </c:extLst>
          </c:dPt>
          <c:xVal>
            <c:numRef>
              <c:f>Turnover!$V$4:$W$4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Turnover!$V$7:$W$7</c:f>
              <c:numCache>
                <c:formatCode>0</c:formatCode>
                <c:ptCount val="2"/>
                <c:pt idx="0">
                  <c:v>18.139452046662115</c:v>
                </c:pt>
                <c:pt idx="1">
                  <c:v>18.139452046662115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52-4201-9E8E-26060ECEF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556160"/>
        <c:axId val="202557696"/>
      </c:scatterChart>
      <c:catAx>
        <c:axId val="2025442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579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545792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1941544664331407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44256"/>
        <c:crosses val="autoZero"/>
        <c:crossBetween val="between"/>
      </c:valAx>
      <c:catAx>
        <c:axId val="20255616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557696"/>
        <c:crosses val="autoZero"/>
        <c:auto val="1"/>
        <c:lblAlgn val="ctr"/>
        <c:lblOffset val="100"/>
        <c:noMultiLvlLbl val="0"/>
      </c:catAx>
      <c:valAx>
        <c:axId val="202557696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5561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(Headcount)</a:t>
            </a:r>
            <a:r>
              <a:rPr lang="en-US" sz="1100"/>
              <a:t> 2020-2022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
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Turnover!$H$40:$H$63</c:f>
              <c:numCache>
                <c:formatCode>0.0</c:formatCode>
                <c:ptCount val="24"/>
                <c:pt idx="0">
                  <c:v>30.462519936204142</c:v>
                </c:pt>
                <c:pt idx="1">
                  <c:v>3.3464869574130063</c:v>
                </c:pt>
                <c:pt idx="2">
                  <c:v>11.604528596525473</c:v>
                </c:pt>
                <c:pt idx="3">
                  <c:v>2.4108983359722753</c:v>
                </c:pt>
                <c:pt idx="4">
                  <c:v>9.5844576362655118</c:v>
                </c:pt>
                <c:pt idx="5">
                  <c:v>21.130676552363298</c:v>
                </c:pt>
                <c:pt idx="6">
                  <c:v>5.7765383900353218</c:v>
                </c:pt>
                <c:pt idx="7">
                  <c:v>5.122905027932962</c:v>
                </c:pt>
                <c:pt idx="8">
                  <c:v>6.8322981366459601</c:v>
                </c:pt>
                <c:pt idx="9">
                  <c:v>-1.774231959990475</c:v>
                </c:pt>
                <c:pt idx="10">
                  <c:v>5.2073732718894004</c:v>
                </c:pt>
                <c:pt idx="11">
                  <c:v>0.65065065065065042</c:v>
                </c:pt>
                <c:pt idx="12">
                  <c:v>-10.795087265675498</c:v>
                </c:pt>
                <c:pt idx="13">
                  <c:v>11.327231121281464</c:v>
                </c:pt>
                <c:pt idx="14">
                  <c:v>10.012946779488603</c:v>
                </c:pt>
                <c:pt idx="15">
                  <c:v>7.4243289548829221</c:v>
                </c:pt>
                <c:pt idx="16">
                  <c:v>14.372027972027972</c:v>
                </c:pt>
                <c:pt idx="17">
                  <c:v>12.254299754299755</c:v>
                </c:pt>
                <c:pt idx="18">
                  <c:v>7.0962804884620798</c:v>
                </c:pt>
                <c:pt idx="19">
                  <c:v>5.7882954908858295</c:v>
                </c:pt>
                <c:pt idx="20">
                  <c:v>9.2411924119241196</c:v>
                </c:pt>
                <c:pt idx="21">
                  <c:v>6.2145018553912035</c:v>
                </c:pt>
                <c:pt idx="22">
                  <c:v>6.4244631838794604</c:v>
                </c:pt>
                <c:pt idx="23">
                  <c:v>3.8163053705742609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7-4AFF-BC58-16E1486B32FB}"/>
            </c:ext>
          </c:extLst>
        </c:ser>
        <c:ser>
          <c:idx val="1"/>
          <c:order val="1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Turnover!$V$40:$V$63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7-4AFF-BC58-16E1486B3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2273152"/>
        <c:axId val="202274688"/>
      </c:barChart>
      <c:catAx>
        <c:axId val="202273152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274688"/>
        <c:crosses val="autoZero"/>
        <c:auto val="1"/>
        <c:lblAlgn val="ctr"/>
        <c:lblOffset val="100"/>
        <c:noMultiLvlLbl val="0"/>
      </c:catAx>
      <c:valAx>
        <c:axId val="20227468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202273152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Turnover Rate of Social Workers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Turnover!$E$7</c:f>
              <c:strCache>
                <c:ptCount val="1"/>
                <c:pt idx="0">
                  <c:v>Total Number of Starters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Turnover!$E$74:$E$94</c:f>
              <c:numCache>
                <c:formatCode>0.0</c:formatCode>
                <c:ptCount val="21"/>
                <c:pt idx="0">
                  <c:v>14.3</c:v>
                </c:pt>
                <c:pt idx="1">
                  <c:v>63.3</c:v>
                </c:pt>
                <c:pt idx="2">
                  <c:v>69</c:v>
                </c:pt>
                <c:pt idx="3">
                  <c:v>36.9</c:v>
                </c:pt>
                <c:pt idx="4">
                  <c:v>90.2</c:v>
                </c:pt>
                <c:pt idx="5">
                  <c:v>9</c:v>
                </c:pt>
                <c:pt idx="6">
                  <c:v>77.7</c:v>
                </c:pt>
                <c:pt idx="7">
                  <c:v>32</c:v>
                </c:pt>
                <c:pt idx="8">
                  <c:v>18.100000000000001</c:v>
                </c:pt>
                <c:pt idx="9">
                  <c:v>61.9</c:v>
                </c:pt>
                <c:pt idx="10">
                  <c:v>3.6</c:v>
                </c:pt>
                <c:pt idx="11">
                  <c:v>21</c:v>
                </c:pt>
                <c:pt idx="12">
                  <c:v>26</c:v>
                </c:pt>
                <c:pt idx="13">
                  <c:v>38.799999999999997</c:v>
                </c:pt>
                <c:pt idx="14">
                  <c:v>66</c:v>
                </c:pt>
                <c:pt idx="15">
                  <c:v>82.1</c:v>
                </c:pt>
                <c:pt idx="16">
                  <c:v>25.8</c:v>
                </c:pt>
                <c:pt idx="17">
                  <c:v>9.8000000000000007</c:v>
                </c:pt>
                <c:pt idx="18">
                  <c:v>46.5</c:v>
                </c:pt>
                <c:pt idx="19">
                  <c:v>17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9-4E08-BE27-17E46A2AAB34}"/>
            </c:ext>
          </c:extLst>
        </c:ser>
        <c:ser>
          <c:idx val="1"/>
          <c:order val="1"/>
          <c:tx>
            <c:strRef>
              <c:f>Turnover!$F$7</c:f>
              <c:strCache>
                <c:ptCount val="1"/>
                <c:pt idx="0">
                  <c:v>Total Number of Leavers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Turnover!$B$74:$B$94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Turnover!$F$74:$F$94</c:f>
              <c:numCache>
                <c:formatCode>0.0</c:formatCode>
                <c:ptCount val="21"/>
                <c:pt idx="0">
                  <c:v>22.8</c:v>
                </c:pt>
                <c:pt idx="1">
                  <c:v>28.1</c:v>
                </c:pt>
                <c:pt idx="2">
                  <c:v>55.7</c:v>
                </c:pt>
                <c:pt idx="3">
                  <c:v>26.8</c:v>
                </c:pt>
                <c:pt idx="4">
                  <c:v>107.8</c:v>
                </c:pt>
                <c:pt idx="5">
                  <c:v>17.100000000000001</c:v>
                </c:pt>
                <c:pt idx="6">
                  <c:v>120.4</c:v>
                </c:pt>
                <c:pt idx="7">
                  <c:v>36.9</c:v>
                </c:pt>
                <c:pt idx="8">
                  <c:v>33.9</c:v>
                </c:pt>
                <c:pt idx="9">
                  <c:v>52.7</c:v>
                </c:pt>
                <c:pt idx="10">
                  <c:v>26.1</c:v>
                </c:pt>
                <c:pt idx="11">
                  <c:v>25.2</c:v>
                </c:pt>
                <c:pt idx="12">
                  <c:v>24.8</c:v>
                </c:pt>
                <c:pt idx="13">
                  <c:v>49.8</c:v>
                </c:pt>
                <c:pt idx="14">
                  <c:v>46.3</c:v>
                </c:pt>
                <c:pt idx="15">
                  <c:v>103.9</c:v>
                </c:pt>
                <c:pt idx="16">
                  <c:v>38.5</c:v>
                </c:pt>
                <c:pt idx="17">
                  <c:v>18.2</c:v>
                </c:pt>
                <c:pt idx="18">
                  <c:v>74</c:v>
                </c:pt>
                <c:pt idx="19">
                  <c:v>17.2</c:v>
                </c:pt>
                <c:pt idx="20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2418816"/>
        <c:axId val="202428800"/>
      </c:barChart>
      <c:barChart>
        <c:barDir val="col"/>
        <c:grouping val="clustered"/>
        <c:varyColors val="0"/>
        <c:ser>
          <c:idx val="4"/>
          <c:order val="6"/>
          <c:tx>
            <c:strRef>
              <c:f>Turnover!$W$2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dPt>
            <c:idx val="16"/>
            <c:invertIfNegative val="0"/>
            <c:bubble3D val="0"/>
            <c:spPr>
              <a:noFill/>
              <a:ln w="22225">
                <a:solidFill>
                  <a:srgbClr val="66FF99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D69-4E08-BE27-17E46A2AAB34}"/>
              </c:ext>
            </c:extLst>
          </c:dPt>
          <c:val>
            <c:numRef>
              <c:f>Turnover!$V$74:$V$94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2430720"/>
        <c:axId val="202432512"/>
      </c:barChart>
      <c:lineChart>
        <c:grouping val="standard"/>
        <c:varyColors val="0"/>
        <c:ser>
          <c:idx val="2"/>
          <c:order val="2"/>
          <c:tx>
            <c:strRef>
              <c:f>Turnover!$G$7</c:f>
              <c:strCache>
                <c:ptCount val="1"/>
                <c:pt idx="0">
                  <c:v>Turnover  Rate 2022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Turnover!$G$74:$G$94</c:f>
              <c:numCache>
                <c:formatCode>0.0</c:formatCode>
                <c:ptCount val="21"/>
                <c:pt idx="0">
                  <c:v>41.681901279707496</c:v>
                </c:pt>
                <c:pt idx="1">
                  <c:v>13.198684828558008</c:v>
                </c:pt>
                <c:pt idx="2">
                  <c:v>24.733570159857905</c:v>
                </c:pt>
                <c:pt idx="3">
                  <c:v>7.9172821270310196</c:v>
                </c:pt>
                <c:pt idx="4">
                  <c:v>21.821862348178136</c:v>
                </c:pt>
                <c:pt idx="5">
                  <c:v>27.142857142857146</c:v>
                </c:pt>
                <c:pt idx="6">
                  <c:v>15.911193339500462</c:v>
                </c:pt>
                <c:pt idx="7">
                  <c:v>19.26892950391645</c:v>
                </c:pt>
                <c:pt idx="8">
                  <c:v>22.391017173051516</c:v>
                </c:pt>
                <c:pt idx="9">
                  <c:v>13.076923076923078</c:v>
                </c:pt>
                <c:pt idx="10">
                  <c:v>18.200836820083683</c:v>
                </c:pt>
                <c:pt idx="11">
                  <c:v>23.661971830985916</c:v>
                </c:pt>
                <c:pt idx="12">
                  <c:v>27.678571428571431</c:v>
                </c:pt>
                <c:pt idx="13">
                  <c:v>19.146482122260664</c:v>
                </c:pt>
                <c:pt idx="14">
                  <c:v>20.405464962538559</c:v>
                </c:pt>
                <c:pt idx="15">
                  <c:v>22.344086021505376</c:v>
                </c:pt>
                <c:pt idx="16">
                  <c:v>28.539659006671609</c:v>
                </c:pt>
                <c:pt idx="17">
                  <c:v>25.312934631432544</c:v>
                </c:pt>
                <c:pt idx="18">
                  <c:v>16.15367823619297</c:v>
                </c:pt>
                <c:pt idx="19">
                  <c:v>29.401709401709404</c:v>
                </c:pt>
                <c:pt idx="20">
                  <c:v>17.612977983777519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30720"/>
        <c:axId val="202432512"/>
      </c:lineChart>
      <c:scatterChart>
        <c:scatterStyle val="lineMarker"/>
        <c:varyColors val="0"/>
        <c:ser>
          <c:idx val="3"/>
          <c:order val="3"/>
          <c:tx>
            <c:strRef>
              <c:f>Turnover!$U$71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6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Turnover!$V$71:$W$71</c:f>
              <c:numCache>
                <c:formatCode>#,##0.0</c:formatCode>
                <c:ptCount val="2"/>
                <c:pt idx="0">
                  <c:v>18.557351373692111</c:v>
                </c:pt>
                <c:pt idx="1">
                  <c:v>18.557351373692111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69-4E08-BE27-17E46A2AAB34}"/>
            </c:ext>
          </c:extLst>
        </c:ser>
        <c:ser>
          <c:idx val="6"/>
          <c:order val="4"/>
          <c:tx>
            <c:strRef>
              <c:f>Turnover!$U$72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Turnover!$V$72:$W$72</c:f>
              <c:numCache>
                <c:formatCode>#,##0.0</c:formatCode>
                <c:ptCount val="2"/>
                <c:pt idx="0" formatCode="0">
                  <c:v>17.965186293471515</c:v>
                </c:pt>
                <c:pt idx="1">
                  <c:v>17.965186293471515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D69-4E08-BE27-17E46A2AAB34}"/>
            </c:ext>
          </c:extLst>
        </c:ser>
        <c:ser>
          <c:idx val="5"/>
          <c:order val="5"/>
          <c:tx>
            <c:strRef>
              <c:f>Turnover!$U$73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9-9D69-4E08-BE27-17E46A2AAB34}"/>
              </c:ext>
            </c:extLst>
          </c:dPt>
          <c:xVal>
            <c:numRef>
              <c:f>Turnover!$V$70:$W$70</c:f>
              <c:numCache>
                <c:formatCode>General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Turnover!$V$73:$W$73</c:f>
              <c:numCache>
                <c:formatCode>0</c:formatCode>
                <c:ptCount val="2"/>
                <c:pt idx="0">
                  <c:v>17.139190329728681</c:v>
                </c:pt>
                <c:pt idx="1">
                  <c:v>17.139190329728681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D69-4E08-BE27-17E46A2AA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430720"/>
        <c:axId val="202432512"/>
      </c:scatterChart>
      <c:catAx>
        <c:axId val="202418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2880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24288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Starters/ Leavers</a:t>
                </a:r>
                <a:r>
                  <a:rPr lang="en-GB" sz="900" b="1" baseline="0"/>
                  <a:t> </a:t>
                </a:r>
                <a:r>
                  <a:rPr lang="en-GB" sz="900" b="1"/>
                  <a:t>(FTE)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0.222037863137830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18816"/>
        <c:crosses val="autoZero"/>
        <c:crossBetween val="between"/>
      </c:valAx>
      <c:catAx>
        <c:axId val="202430720"/>
        <c:scaling>
          <c:orientation val="minMax"/>
        </c:scaling>
        <c:delete val="1"/>
        <c:axPos val="b"/>
        <c:majorTickMark val="out"/>
        <c:minorTickMark val="none"/>
        <c:tickLblPos val="nextTo"/>
        <c:crossAx val="202432512"/>
        <c:crosses val="autoZero"/>
        <c:auto val="1"/>
        <c:lblAlgn val="ctr"/>
        <c:lblOffset val="100"/>
        <c:noMultiLvlLbl val="0"/>
      </c:catAx>
      <c:valAx>
        <c:axId val="202432512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Turnover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243072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Turnover Rate (FTE)</a:t>
            </a:r>
            <a:r>
              <a:rPr lang="en-US" sz="1100"/>
              <a:t> </a:t>
            </a:r>
          </a:p>
          <a:p>
            <a:pPr>
              <a:defRPr sz="1100"/>
            </a:pPr>
            <a:r>
              <a:rPr lang="en-US" sz="1100"/>
              <a:t>2020-2022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Turnover!$H$39</c:f>
              <c:strCache>
                <c:ptCount val="1"/>
                <c:pt idx="0">
                  <c:v>Change
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Turnover!$H$106:$H$129</c:f>
              <c:numCache>
                <c:formatCode>0.0</c:formatCode>
                <c:ptCount val="24"/>
                <c:pt idx="0">
                  <c:v>27.599622798694838</c:v>
                </c:pt>
                <c:pt idx="1">
                  <c:v>4.0835225342049633</c:v>
                </c:pt>
                <c:pt idx="2">
                  <c:v>9.3601462995281288</c:v>
                </c:pt>
                <c:pt idx="3">
                  <c:v>1.6460433256717355</c:v>
                </c:pt>
                <c:pt idx="4">
                  <c:v>7.8103840184730124</c:v>
                </c:pt>
                <c:pt idx="5">
                  <c:v>19.294755877034362</c:v>
                </c:pt>
                <c:pt idx="6">
                  <c:v>6.8839559854148593</c:v>
                </c:pt>
                <c:pt idx="7">
                  <c:v>0.92297726163339533</c:v>
                </c:pt>
                <c:pt idx="8">
                  <c:v>5.9344810084861521</c:v>
                </c:pt>
                <c:pt idx="9">
                  <c:v>-1.4552253809964188</c:v>
                </c:pt>
                <c:pt idx="10">
                  <c:v>4.8230818226464702</c:v>
                </c:pt>
                <c:pt idx="11">
                  <c:v>0.84193472523452328</c:v>
                </c:pt>
                <c:pt idx="12">
                  <c:v>-12.122423596304188</c:v>
                </c:pt>
                <c:pt idx="13">
                  <c:v>11.808124327734681</c:v>
                </c:pt>
                <c:pt idx="14">
                  <c:v>8.8835918879852649</c:v>
                </c:pt>
                <c:pt idx="15">
                  <c:v>8.8487508077930723</c:v>
                </c:pt>
                <c:pt idx="16">
                  <c:v>17.728848195860799</c:v>
                </c:pt>
                <c:pt idx="17">
                  <c:v>12.489405219667837</c:v>
                </c:pt>
                <c:pt idx="18">
                  <c:v>6.4935709016670309</c:v>
                </c:pt>
                <c:pt idx="19">
                  <c:v>8.4093429894956628</c:v>
                </c:pt>
                <c:pt idx="20">
                  <c:v>8.827448268015246</c:v>
                </c:pt>
                <c:pt idx="21">
                  <c:v>5.9408436716911091</c:v>
                </c:pt>
                <c:pt idx="22">
                  <c:v>6.6269164722686984</c:v>
                </c:pt>
                <c:pt idx="23">
                  <c:v>3.6584357691199099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EB7-BBC9-E3A93CC7B319}"/>
            </c:ext>
          </c:extLst>
        </c:ser>
        <c:ser>
          <c:idx val="1"/>
          <c:order val="1"/>
          <c:tx>
            <c:strRef>
              <c:f>Turnover!$W$68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cat>
            <c:strRef>
              <c:f>Turnover!$B$106:$B$129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Turnover!$V$106:$V$129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B-4EB7-BBC9-E3A93CC7B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02457856"/>
        <c:axId val="202459392"/>
      </c:barChart>
      <c:catAx>
        <c:axId val="20245785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2459392"/>
        <c:crosses val="autoZero"/>
        <c:auto val="1"/>
        <c:lblAlgn val="ctr"/>
        <c:lblOffset val="100"/>
        <c:noMultiLvlLbl val="0"/>
      </c:catAx>
      <c:valAx>
        <c:axId val="202459392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20245785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(Headcount)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Agency!$B$8:$B$28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Agency!$E$8:$E$28</c:f>
              <c:numCache>
                <c:formatCode>0</c:formatCode>
                <c:ptCount val="21"/>
                <c:pt idx="0">
                  <c:v>12</c:v>
                </c:pt>
                <c:pt idx="1">
                  <c:v>0</c:v>
                </c:pt>
                <c:pt idx="2">
                  <c:v>93</c:v>
                </c:pt>
                <c:pt idx="3">
                  <c:v>5</c:v>
                </c:pt>
                <c:pt idx="4">
                  <c:v>143</c:v>
                </c:pt>
                <c:pt idx="5">
                  <c:v>22</c:v>
                </c:pt>
                <c:pt idx="6">
                  <c:v>106</c:v>
                </c:pt>
                <c:pt idx="7">
                  <c:v>68</c:v>
                </c:pt>
                <c:pt idx="8">
                  <c:v>19</c:v>
                </c:pt>
                <c:pt idx="9">
                  <c:v>47</c:v>
                </c:pt>
                <c:pt idx="10">
                  <c:v>7</c:v>
                </c:pt>
                <c:pt idx="11">
                  <c:v>41</c:v>
                </c:pt>
                <c:pt idx="12">
                  <c:v>57</c:v>
                </c:pt>
                <c:pt idx="13">
                  <c:v>28</c:v>
                </c:pt>
                <c:pt idx="14">
                  <c:v>46</c:v>
                </c:pt>
                <c:pt idx="15">
                  <c:v>164</c:v>
                </c:pt>
                <c:pt idx="16">
                  <c:v>68</c:v>
                </c:pt>
                <c:pt idx="17">
                  <c:v>36</c:v>
                </c:pt>
                <c:pt idx="18">
                  <c:v>86</c:v>
                </c:pt>
                <c:pt idx="19">
                  <c:v>33</c:v>
                </c:pt>
                <c:pt idx="2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0246784"/>
        <c:axId val="200248320"/>
      </c:barChart>
      <c:barChart>
        <c:barDir val="col"/>
        <c:grouping val="clustered"/>
        <c:varyColors val="0"/>
        <c:ser>
          <c:idx val="4"/>
          <c:order val="5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Agency!$V$8:$V$28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0258688"/>
        <c:axId val="200260224"/>
      </c:barChart>
      <c:lineChart>
        <c:grouping val="standard"/>
        <c:varyColors val="0"/>
        <c:ser>
          <c:idx val="2"/>
          <c:order val="1"/>
          <c:tx>
            <c:strRef>
              <c:f>Agency!$F$7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0"/>
              <c:pt idx="0">
                <c:v>Bracknell Forest</c:v>
              </c:pt>
              <c:pt idx="1">
                <c:v>Brighton &amp; Hove</c:v>
              </c:pt>
              <c:pt idx="2">
                <c:v>Buckinghamshire</c:v>
              </c:pt>
              <c:pt idx="3">
                <c:v>East Sussex</c:v>
              </c:pt>
              <c:pt idx="4">
                <c:v>Gloucestershire</c:v>
              </c:pt>
              <c:pt idx="5">
                <c:v>Hampshire</c:v>
              </c:pt>
              <c:pt idx="6">
                <c:v>Isle of Wight</c:v>
              </c:pt>
              <c:pt idx="7">
                <c:v>Kent</c:v>
              </c:pt>
              <c:pt idx="8">
                <c:v>Medway</c:v>
              </c:pt>
              <c:pt idx="9">
                <c:v>Milton Keynes</c:v>
              </c:pt>
              <c:pt idx="10">
                <c:v>Oxfordshire</c:v>
              </c:pt>
              <c:pt idx="11">
                <c:v>Portsmouth</c:v>
              </c:pt>
              <c:pt idx="12">
                <c:v>Reading</c:v>
              </c:pt>
              <c:pt idx="13">
                <c:v>Slough</c:v>
              </c:pt>
              <c:pt idx="14">
                <c:v>Southampton</c:v>
              </c:pt>
              <c:pt idx="15">
                <c:v>Surrey</c:v>
              </c:pt>
              <c:pt idx="16">
                <c:v>West Berkshire</c:v>
              </c:pt>
              <c:pt idx="17">
                <c:v>West Sussex</c:v>
              </c:pt>
              <c:pt idx="18">
                <c:v>Windsor &amp; Maidenhead</c:v>
              </c:pt>
              <c:pt idx="19">
                <c:v>Wokingham</c:v>
              </c:pt>
            </c:strLit>
          </c:cat>
          <c:val>
            <c:numRef>
              <c:f>Agency!$F$8:$F$28</c:f>
              <c:numCache>
                <c:formatCode>0.0</c:formatCode>
                <c:ptCount val="21"/>
                <c:pt idx="0">
                  <c:v>17.391304347826086</c:v>
                </c:pt>
                <c:pt idx="1">
                  <c:v>0</c:v>
                </c:pt>
                <c:pt idx="2">
                  <c:v>28.353658536585364</c:v>
                </c:pt>
                <c:pt idx="3">
                  <c:v>1.3192612137203166</c:v>
                </c:pt>
                <c:pt idx="4">
                  <c:v>21.343283582089555</c:v>
                </c:pt>
                <c:pt idx="5">
                  <c:v>25.287356321839084</c:v>
                </c:pt>
                <c:pt idx="6">
                  <c:v>11.509229098805646</c:v>
                </c:pt>
                <c:pt idx="7">
                  <c:v>25.373134328358208</c:v>
                </c:pt>
                <c:pt idx="8">
                  <c:v>10.555555555555555</c:v>
                </c:pt>
                <c:pt idx="9">
                  <c:v>9.3439363817097423</c:v>
                </c:pt>
                <c:pt idx="10">
                  <c:v>4.3209876543209873</c:v>
                </c:pt>
                <c:pt idx="11">
                  <c:v>27.516778523489933</c:v>
                </c:pt>
                <c:pt idx="12">
                  <c:v>38.513513513513516</c:v>
                </c:pt>
                <c:pt idx="13">
                  <c:v>8.9456869009584654</c:v>
                </c:pt>
                <c:pt idx="14">
                  <c:v>15.916955017301039</c:v>
                </c:pt>
                <c:pt idx="15">
                  <c:v>24.153166421207658</c:v>
                </c:pt>
                <c:pt idx="16">
                  <c:v>32.227488151658768</c:v>
                </c:pt>
                <c:pt idx="17">
                  <c:v>32.727272727272727</c:v>
                </c:pt>
                <c:pt idx="18">
                  <c:v>14.502529510961216</c:v>
                </c:pt>
                <c:pt idx="19">
                  <c:v>35.869565217391305</c:v>
                </c:pt>
                <c:pt idx="20">
                  <c:v>23.728813559322035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258688"/>
        <c:axId val="200260224"/>
      </c:lineChart>
      <c:scatterChart>
        <c:scatterStyle val="lineMarker"/>
        <c:varyColors val="0"/>
        <c:ser>
          <c:idx val="3"/>
          <c:order val="2"/>
          <c:tx>
            <c:strRef>
              <c:f>Agency!$U$5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Agency!$V$5:$W$5</c:f>
              <c:numCache>
                <c:formatCode>0.0</c:formatCode>
                <c:ptCount val="2"/>
                <c:pt idx="0">
                  <c:v>16.934135740554996</c:v>
                </c:pt>
                <c:pt idx="1">
                  <c:v>16.934135740554996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DC-483D-A73A-4DB3B4F445E2}"/>
            </c:ext>
          </c:extLst>
        </c:ser>
        <c:ser>
          <c:idx val="6"/>
          <c:order val="3"/>
          <c:tx>
            <c:strRef>
              <c:f>Agency!$U$6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Agency!$V$6:$W$6</c:f>
              <c:numCache>
                <c:formatCode>0.0</c:formatCode>
                <c:ptCount val="2"/>
                <c:pt idx="0">
                  <c:v>18.459025319901986</c:v>
                </c:pt>
                <c:pt idx="1">
                  <c:v>18.459025319901986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DC-483D-A73A-4DB3B4F445E2}"/>
            </c:ext>
          </c:extLst>
        </c:ser>
        <c:ser>
          <c:idx val="5"/>
          <c:order val="4"/>
          <c:tx>
            <c:strRef>
              <c:f>Agency!$U$7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A4DC-483D-A73A-4DB3B4F445E2}"/>
              </c:ext>
            </c:extLst>
          </c:dPt>
          <c:xVal>
            <c:numRef>
              <c:f>Agency!$V$4:$W$4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Agency!$V$7:$W$7</c:f>
              <c:numCache>
                <c:formatCode>0.0</c:formatCode>
                <c:ptCount val="2"/>
                <c:pt idx="0">
                  <c:v>17.140538147474054</c:v>
                </c:pt>
                <c:pt idx="1">
                  <c:v>17.140538147474054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DC-483D-A73A-4DB3B4F44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258688"/>
        <c:axId val="200260224"/>
      </c:scatterChart>
      <c:catAx>
        <c:axId val="2002467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83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02483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Agency Workers/</a:t>
                </a:r>
                <a:r>
                  <a:rPr lang="en-GB" sz="900" b="1" baseline="0"/>
                  <a:t> those Covering Vacancies</a:t>
                </a:r>
                <a:r>
                  <a:rPr lang="en-GB" sz="900" b="1"/>
                  <a:t> (Headcount)</a:t>
                </a:r>
              </a:p>
            </c:rich>
          </c:tx>
          <c:layout>
            <c:manualLayout>
              <c:xMode val="edge"/>
              <c:yMode val="edge"/>
              <c:x val="1.7241464448845736E-2"/>
              <c:y val="9.022544235202539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46784"/>
        <c:crosses val="autoZero"/>
        <c:crossBetween val="between"/>
      </c:valAx>
      <c:catAx>
        <c:axId val="200258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00260224"/>
        <c:crosses val="autoZero"/>
        <c:auto val="1"/>
        <c:lblAlgn val="ctr"/>
        <c:lblOffset val="100"/>
        <c:noMultiLvlLbl val="0"/>
      </c:catAx>
      <c:valAx>
        <c:axId val="20026022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Agency Worker Rate</a:t>
                </a:r>
              </a:p>
            </c:rich>
          </c:tx>
          <c:layout>
            <c:manualLayout>
              <c:xMode val="edge"/>
              <c:yMode val="edge"/>
              <c:x val="0.94717292240310447"/>
              <c:y val="0.321050467550871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02586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Percentage Change in</a:t>
            </a:r>
            <a:r>
              <a:rPr lang="en-US" sz="1100" baseline="0"/>
              <a:t> Agency Worker Rate (Headcount) </a:t>
            </a:r>
            <a:r>
              <a:rPr lang="en-US" sz="1100"/>
              <a:t>2020-2022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101766580923019"/>
          <c:y val="0.12123355108720439"/>
          <c:w val="0.60838376499695646"/>
          <c:h val="0.827210201791215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Agency!$H$39</c:f>
              <c:strCache>
                <c:ptCount val="1"/>
                <c:pt idx="0">
                  <c:v>Change
 2020-2022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Agency!$B$40:$B$63</c:f>
              <c:strCache>
                <c:ptCount val="24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  <c:pt idx="21">
                  <c:v>South East</c:v>
                </c:pt>
                <c:pt idx="22">
                  <c:v>South West</c:v>
                </c:pt>
                <c:pt idx="23">
                  <c:v>England</c:v>
                </c:pt>
              </c:strCache>
            </c:strRef>
          </c:cat>
          <c:val>
            <c:numRef>
              <c:f>Agency!$H$40:$H$63</c:f>
              <c:numCache>
                <c:formatCode>0</c:formatCode>
                <c:ptCount val="24"/>
                <c:pt idx="0">
                  <c:v>13.091304347826085</c:v>
                </c:pt>
                <c:pt idx="1">
                  <c:v>-0.4</c:v>
                </c:pt>
                <c:pt idx="2">
                  <c:v>-2.6463414634146361</c:v>
                </c:pt>
                <c:pt idx="3">
                  <c:v>1.0192612137203165</c:v>
                </c:pt>
                <c:pt idx="4">
                  <c:v>5.7432835820895551</c:v>
                </c:pt>
                <c:pt idx="5">
                  <c:v>13.587356321839085</c:v>
                </c:pt>
                <c:pt idx="6">
                  <c:v>1.8092290988056465</c:v>
                </c:pt>
                <c:pt idx="7">
                  <c:v>-9.3268656716417944</c:v>
                </c:pt>
                <c:pt idx="8">
                  <c:v>4.7555555555555555</c:v>
                </c:pt>
                <c:pt idx="9">
                  <c:v>-0.65606361829025772</c:v>
                </c:pt>
                <c:pt idx="10">
                  <c:v>3.4209876543209874</c:v>
                </c:pt>
                <c:pt idx="11">
                  <c:v>1.6778523489932695E-2</c:v>
                </c:pt>
                <c:pt idx="12">
                  <c:v>-6.686486486486487</c:v>
                </c:pt>
                <c:pt idx="13">
                  <c:v>-1.1543130990415342</c:v>
                </c:pt>
                <c:pt idx="14">
                  <c:v>-4.2830449826989607</c:v>
                </c:pt>
                <c:pt idx="15">
                  <c:v>-4.0468335787923415</c:v>
                </c:pt>
                <c:pt idx="16">
                  <c:v>-1.6725118483412302</c:v>
                </c:pt>
                <c:pt idx="17">
                  <c:v>21.627272727272725</c:v>
                </c:pt>
                <c:pt idx="18">
                  <c:v>-0.39747048903878479</c:v>
                </c:pt>
                <c:pt idx="19">
                  <c:v>7.4695652173913061</c:v>
                </c:pt>
                <c:pt idx="20">
                  <c:v>-0.3711864406779668</c:v>
                </c:pt>
                <c:pt idx="21">
                  <c:v>0.63413574055499566</c:v>
                </c:pt>
                <c:pt idx="22">
                  <c:v>3.1590253199019855</c:v>
                </c:pt>
                <c:pt idx="23">
                  <c:v>2.1405381474740537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5-4B70-AB60-33E184400045}"/>
            </c:ext>
          </c:extLst>
        </c:ser>
        <c:ser>
          <c:idx val="1"/>
          <c:order val="1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solidFill>
              <a:srgbClr val="66FF99"/>
            </a:solidFill>
          </c:spPr>
          <c:invertIfNegative val="0"/>
          <c:val>
            <c:numRef>
              <c:f>Agency!$V$40:$V$63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5-4B70-AB60-33E184400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03176576"/>
        <c:axId val="203178368"/>
      </c:barChart>
      <c:catAx>
        <c:axId val="203176576"/>
        <c:scaling>
          <c:orientation val="maxMin"/>
        </c:scaling>
        <c:delete val="0"/>
        <c:axPos val="l"/>
        <c:majorGridlines/>
        <c:numFmt formatCode="General" sourceLinked="0"/>
        <c:majorTickMark val="out"/>
        <c:minorTickMark val="none"/>
        <c:tickLblPos val="low"/>
        <c:crossAx val="203178368"/>
        <c:crosses val="autoZero"/>
        <c:auto val="1"/>
        <c:lblAlgn val="ctr"/>
        <c:lblOffset val="100"/>
        <c:noMultiLvlLbl val="0"/>
      </c:catAx>
      <c:valAx>
        <c:axId val="203178368"/>
        <c:scaling>
          <c:orientation val="minMax"/>
        </c:scaling>
        <c:delete val="0"/>
        <c:axPos val="b"/>
        <c:majorGridlines>
          <c:spPr>
            <a:ln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203176576"/>
        <c:crosses val="max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12463118642939189"/>
          <c:y val="8.0181714934696183E-2"/>
          <c:w val="0.73201755700199211"/>
          <c:h val="3.3720818969179112E-2"/>
        </c:manualLayout>
      </c:layout>
      <c:overlay val="0"/>
    </c:legend>
    <c:plotVisOnly val="0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Agency Worker Rate (FTE)</a:t>
            </a:r>
          </a:p>
        </c:rich>
      </c:tx>
      <c:layout>
        <c:manualLayout>
          <c:xMode val="edge"/>
          <c:yMode val="edge"/>
          <c:x val="1.2775414567431768E-3"/>
          <c:y val="1.858736059479553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3417302722218"/>
          <c:y val="0.14352603197327607"/>
          <c:w val="0.78337015427028467"/>
          <c:h val="0.61952526843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Agency!$E$7</c:f>
              <c:strCache>
                <c:ptCount val="1"/>
                <c:pt idx="0">
                  <c:v>Number of Agency Workers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Agency!$E$75:$E$95</c:f>
              <c:numCache>
                <c:formatCode>0.0</c:formatCode>
                <c:ptCount val="21"/>
                <c:pt idx="0">
                  <c:v>11.6</c:v>
                </c:pt>
                <c:pt idx="1">
                  <c:v>0</c:v>
                </c:pt>
                <c:pt idx="2">
                  <c:v>93</c:v>
                </c:pt>
                <c:pt idx="3">
                  <c:v>5</c:v>
                </c:pt>
                <c:pt idx="4">
                  <c:v>140.1</c:v>
                </c:pt>
                <c:pt idx="5">
                  <c:v>22</c:v>
                </c:pt>
                <c:pt idx="6">
                  <c:v>106</c:v>
                </c:pt>
                <c:pt idx="7">
                  <c:v>68</c:v>
                </c:pt>
                <c:pt idx="8">
                  <c:v>19</c:v>
                </c:pt>
                <c:pt idx="9">
                  <c:v>47</c:v>
                </c:pt>
                <c:pt idx="10">
                  <c:v>7</c:v>
                </c:pt>
                <c:pt idx="11">
                  <c:v>41</c:v>
                </c:pt>
                <c:pt idx="12">
                  <c:v>56.2</c:v>
                </c:pt>
                <c:pt idx="13">
                  <c:v>25.6</c:v>
                </c:pt>
                <c:pt idx="14">
                  <c:v>44.9</c:v>
                </c:pt>
                <c:pt idx="15">
                  <c:v>164</c:v>
                </c:pt>
                <c:pt idx="16">
                  <c:v>68</c:v>
                </c:pt>
                <c:pt idx="17">
                  <c:v>35.4</c:v>
                </c:pt>
                <c:pt idx="18">
                  <c:v>83.1</c:v>
                </c:pt>
                <c:pt idx="19">
                  <c:v>33</c:v>
                </c:pt>
                <c:pt idx="2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B-4496-A804-0BFC54EE30EC}"/>
            </c:ext>
          </c:extLst>
        </c:ser>
        <c:ser>
          <c:idx val="1"/>
          <c:order val="1"/>
          <c:tx>
            <c:strRef>
              <c:f>Agency!$F$74</c:f>
              <c:strCache>
                <c:ptCount val="1"/>
                <c:pt idx="0">
                  <c:v>Number   Covering Vacancies 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Agency!$B$75:$B$95</c:f>
              <c:strCache>
                <c:ptCount val="21"/>
                <c:pt idx="0">
                  <c:v>Bracknell Forest</c:v>
                </c:pt>
                <c:pt idx="1">
                  <c:v>Brighton &amp; Hove</c:v>
                </c:pt>
                <c:pt idx="2">
                  <c:v>Buckinghamshire</c:v>
                </c:pt>
                <c:pt idx="3">
                  <c:v>East Sussex</c:v>
                </c:pt>
                <c:pt idx="4">
                  <c:v>Hampshire</c:v>
                </c:pt>
                <c:pt idx="5">
                  <c:v>Isle of Wight</c:v>
                </c:pt>
                <c:pt idx="6">
                  <c:v>Kent</c:v>
                </c:pt>
                <c:pt idx="7">
                  <c:v>Medway</c:v>
                </c:pt>
                <c:pt idx="8">
                  <c:v>Milton Keynes</c:v>
                </c:pt>
                <c:pt idx="9">
                  <c:v>Oxfordshire</c:v>
                </c:pt>
                <c:pt idx="10">
                  <c:v>Portsmouth</c:v>
                </c:pt>
                <c:pt idx="11">
                  <c:v>Reading</c:v>
                </c:pt>
                <c:pt idx="12">
                  <c:v>Slough</c:v>
                </c:pt>
                <c:pt idx="13">
                  <c:v>Somerset</c:v>
                </c:pt>
                <c:pt idx="14">
                  <c:v>Southampton</c:v>
                </c:pt>
                <c:pt idx="15">
                  <c:v>Surrey</c:v>
                </c:pt>
                <c:pt idx="16">
                  <c:v>Swindon</c:v>
                </c:pt>
                <c:pt idx="17">
                  <c:v>West Berkshire</c:v>
                </c:pt>
                <c:pt idx="18">
                  <c:v>West Sussex</c:v>
                </c:pt>
                <c:pt idx="19">
                  <c:v>Windsor &amp; Maidenhead</c:v>
                </c:pt>
                <c:pt idx="20">
                  <c:v>Wokingham</c:v>
                </c:pt>
              </c:strCache>
            </c:strRef>
          </c:cat>
          <c:val>
            <c:numRef>
              <c:f>Agency!$F$75:$F$95</c:f>
              <c:numCache>
                <c:formatCode>0.0</c:formatCode>
                <c:ptCount val="21"/>
                <c:pt idx="0">
                  <c:v>11.6</c:v>
                </c:pt>
                <c:pt idx="1">
                  <c:v>0</c:v>
                </c:pt>
                <c:pt idx="2">
                  <c:v>79</c:v>
                </c:pt>
                <c:pt idx="3">
                  <c:v>5</c:v>
                </c:pt>
                <c:pt idx="4">
                  <c:v>74</c:v>
                </c:pt>
                <c:pt idx="5">
                  <c:v>6</c:v>
                </c:pt>
                <c:pt idx="6">
                  <c:v>89.8</c:v>
                </c:pt>
                <c:pt idx="7">
                  <c:v>68</c:v>
                </c:pt>
                <c:pt idx="8">
                  <c:v>19</c:v>
                </c:pt>
                <c:pt idx="9">
                  <c:v>40</c:v>
                </c:pt>
                <c:pt idx="10">
                  <c:v>7</c:v>
                </c:pt>
                <c:pt idx="11">
                  <c:v>41</c:v>
                </c:pt>
                <c:pt idx="12">
                  <c:v>35.5</c:v>
                </c:pt>
                <c:pt idx="13">
                  <c:v>25.6</c:v>
                </c:pt>
                <c:pt idx="14">
                  <c:v>44.9</c:v>
                </c:pt>
                <c:pt idx="15">
                  <c:v>129.80000000000001</c:v>
                </c:pt>
                <c:pt idx="16">
                  <c:v>68</c:v>
                </c:pt>
                <c:pt idx="17">
                  <c:v>35.4</c:v>
                </c:pt>
                <c:pt idx="18">
                  <c:v>83.1</c:v>
                </c:pt>
                <c:pt idx="19">
                  <c:v>33</c:v>
                </c:pt>
                <c:pt idx="2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203264384"/>
        <c:axId val="203265920"/>
      </c:barChart>
      <c:barChart>
        <c:barDir val="col"/>
        <c:grouping val="clustered"/>
        <c:varyColors val="0"/>
        <c:ser>
          <c:idx val="4"/>
          <c:order val="6"/>
          <c:tx>
            <c:strRef>
              <c:f>Agency!$W$2</c:f>
              <c:strCache>
                <c:ptCount val="1"/>
                <c:pt idx="0">
                  <c:v>Selected LA- (none)</c:v>
                </c:pt>
              </c:strCache>
            </c:strRef>
          </c:tx>
          <c:spPr>
            <a:noFill/>
            <a:ln w="25400">
              <a:solidFill>
                <a:srgbClr val="66FF99"/>
              </a:solidFill>
            </a:ln>
          </c:spPr>
          <c:invertIfNegative val="0"/>
          <c:val>
            <c:numRef>
              <c:f>Agency!$V$75:$V$95</c:f>
              <c:numCache>
                <c:formatCode>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3272192"/>
        <c:axId val="203273728"/>
      </c:barChart>
      <c:lineChart>
        <c:grouping val="standard"/>
        <c:varyColors val="0"/>
        <c:ser>
          <c:idx val="2"/>
          <c:order val="2"/>
          <c:tx>
            <c:strRef>
              <c:f>Agency!$F$7</c:f>
              <c:strCache>
                <c:ptCount val="1"/>
                <c:pt idx="0">
                  <c:v>Agency Worker Rate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Agency!$G$75:$G$95</c:f>
              <c:numCache>
                <c:formatCode>0.0</c:formatCode>
                <c:ptCount val="21"/>
                <c:pt idx="0">
                  <c:v>17.496229260935142</c:v>
                </c:pt>
                <c:pt idx="1">
                  <c:v>0</c:v>
                </c:pt>
                <c:pt idx="2">
                  <c:v>29.226901319924576</c:v>
                </c:pt>
                <c:pt idx="3">
                  <c:v>1.4556040756914119</c:v>
                </c:pt>
                <c:pt idx="4">
                  <c:v>22.094306891657467</c:v>
                </c:pt>
                <c:pt idx="5">
                  <c:v>25.882352941176475</c:v>
                </c:pt>
                <c:pt idx="6">
                  <c:v>12.287005911672654</c:v>
                </c:pt>
                <c:pt idx="7">
                  <c:v>26.204238921001927</c:v>
                </c:pt>
                <c:pt idx="8">
                  <c:v>11.150234741784038</c:v>
                </c:pt>
                <c:pt idx="9">
                  <c:v>10.444444444444445</c:v>
                </c:pt>
                <c:pt idx="10">
                  <c:v>4.6542553191489358</c:v>
                </c:pt>
                <c:pt idx="11">
                  <c:v>27.796610169491526</c:v>
                </c:pt>
                <c:pt idx="12">
                  <c:v>38.545953360768173</c:v>
                </c:pt>
                <c:pt idx="13">
                  <c:v>8.9604480224011187</c:v>
                </c:pt>
                <c:pt idx="14">
                  <c:v>16.519499632082415</c:v>
                </c:pt>
                <c:pt idx="15">
                  <c:v>26.073131955484897</c:v>
                </c:pt>
                <c:pt idx="16">
                  <c:v>33.514046328240511</c:v>
                </c:pt>
                <c:pt idx="17">
                  <c:v>32.991612301957126</c:v>
                </c:pt>
                <c:pt idx="18">
                  <c:v>15.354767184035476</c:v>
                </c:pt>
                <c:pt idx="19">
                  <c:v>36.065573770491802</c:v>
                </c:pt>
                <c:pt idx="20">
                  <c:v>24.231782265144865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72192"/>
        <c:axId val="203273728"/>
      </c:lineChart>
      <c:scatterChart>
        <c:scatterStyle val="lineMarker"/>
        <c:varyColors val="0"/>
        <c:ser>
          <c:idx val="3"/>
          <c:order val="3"/>
          <c:tx>
            <c:strRef>
              <c:f>Agency!$U$72</c:f>
              <c:strCache>
                <c:ptCount val="1"/>
                <c:pt idx="0">
                  <c:v>South East Vacancy Rate</c:v>
                </c:pt>
              </c:strCache>
            </c:strRef>
          </c:tx>
          <c:spPr>
            <a:ln w="22225">
              <a:solidFill>
                <a:srgbClr val="C00000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Agency!$V$72:$W$72</c:f>
              <c:numCache>
                <c:formatCode>0.0</c:formatCode>
                <c:ptCount val="2"/>
                <c:pt idx="0">
                  <c:v>17.923585074093911</c:v>
                </c:pt>
                <c:pt idx="1">
                  <c:v>17.923585074093911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0B-4496-A804-0BFC54EE30EC}"/>
            </c:ext>
          </c:extLst>
        </c:ser>
        <c:ser>
          <c:idx val="6"/>
          <c:order val="4"/>
          <c:tx>
            <c:strRef>
              <c:f>Agency!$U$73</c:f>
              <c:strCache>
                <c:ptCount val="1"/>
                <c:pt idx="0">
                  <c:v>South West Vacancy Rate</c:v>
                </c:pt>
              </c:strCache>
            </c:strRef>
          </c:tx>
          <c:spPr>
            <a:ln w="2222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Agency!$V$73:$W$73</c:f>
              <c:numCache>
                <c:formatCode>0.0</c:formatCode>
                <c:ptCount val="2"/>
                <c:pt idx="0">
                  <c:v>19.462160176340923</c:v>
                </c:pt>
                <c:pt idx="1">
                  <c:v>19.462160176340923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0B-4496-A804-0BFC54EE30EC}"/>
            </c:ext>
          </c:extLst>
        </c:ser>
        <c:ser>
          <c:idx val="5"/>
          <c:order val="5"/>
          <c:tx>
            <c:strRef>
              <c:f>Agency!$U$74</c:f>
              <c:strCache>
                <c:ptCount val="1"/>
                <c:pt idx="0">
                  <c:v>England Vacancy Rate</c:v>
                </c:pt>
              </c:strCache>
            </c:strRef>
          </c:tx>
          <c:spPr>
            <a:ln w="22225"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E20B-4496-A804-0BFC54EE30EC}"/>
              </c:ext>
            </c:extLst>
          </c:dPt>
          <c:xVal>
            <c:numRef>
              <c:f>Agency!$V$71:$W$71</c:f>
              <c:numCache>
                <c:formatCode>0.0</c:formatCode>
                <c:ptCount val="2"/>
                <c:pt idx="0">
                  <c:v>0</c:v>
                </c:pt>
                <c:pt idx="1">
                  <c:v>21.5</c:v>
                </c:pt>
              </c:numCache>
            </c:numRef>
          </c:xVal>
          <c:yVal>
            <c:numRef>
              <c:f>Agency!$V$74:$W$74</c:f>
              <c:numCache>
                <c:formatCode>0.0</c:formatCode>
                <c:ptCount val="2"/>
                <c:pt idx="0">
                  <c:v>17.60576953129069</c:v>
                </c:pt>
                <c:pt idx="1">
                  <c:v>17.60576953129069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20B-4496-A804-0BFC54EE3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72192"/>
        <c:axId val="203273728"/>
      </c:scatterChart>
      <c:catAx>
        <c:axId val="2032643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in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592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2032659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/>
                  <a:t>Number of Social Workers/ Vacancies (FTE)</a:t>
                </a:r>
              </a:p>
            </c:rich>
          </c:tx>
          <c:layout>
            <c:manualLayout>
              <c:xMode val="edge"/>
              <c:yMode val="edge"/>
              <c:x val="1.7241379310344827E-2"/>
              <c:y val="0.184015065031369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chemeClr val="accent6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64384"/>
        <c:crosses val="autoZero"/>
        <c:crossBetween val="between"/>
      </c:valAx>
      <c:catAx>
        <c:axId val="203272192"/>
        <c:scaling>
          <c:orientation val="minMax"/>
        </c:scaling>
        <c:delete val="1"/>
        <c:axPos val="b"/>
        <c:majorTickMark val="out"/>
        <c:minorTickMark val="none"/>
        <c:tickLblPos val="nextTo"/>
        <c:crossAx val="203273728"/>
        <c:crosses val="autoZero"/>
        <c:auto val="1"/>
        <c:lblAlgn val="ctr"/>
        <c:lblOffset val="100"/>
        <c:noMultiLvlLbl val="0"/>
      </c:catAx>
      <c:valAx>
        <c:axId val="203273728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9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900" b="1">
                    <a:solidFill>
                      <a:sysClr val="windowText" lastClr="000000"/>
                    </a:solidFill>
                  </a:rPr>
                  <a:t>Vacancy Rate</a:t>
                </a:r>
              </a:p>
            </c:rich>
          </c:tx>
          <c:layout>
            <c:manualLayout>
              <c:xMode val="edge"/>
              <c:yMode val="edge"/>
              <c:x val="0.94444625456300724"/>
              <c:y val="0.371747602181697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C495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2192"/>
        <c:crosses val="max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34078519905292"/>
          <c:y val="4.489745815993533E-2"/>
          <c:w val="0.78978731751057807"/>
          <c:h val="9.53900339663424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Home!A1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TimeInService_Leavers!A1"/><Relationship Id="rId3" Type="http://schemas.openxmlformats.org/officeDocument/2006/relationships/hyperlink" Target="#Agency!A1"/><Relationship Id="rId7" Type="http://schemas.openxmlformats.org/officeDocument/2006/relationships/hyperlink" Target="#Absence!A1"/><Relationship Id="rId2" Type="http://schemas.openxmlformats.org/officeDocument/2006/relationships/hyperlink" Target="#Turnover!A1"/><Relationship Id="rId1" Type="http://schemas.openxmlformats.org/officeDocument/2006/relationships/hyperlink" Target="#Vacancies!A1"/><Relationship Id="rId6" Type="http://schemas.openxmlformats.org/officeDocument/2006/relationships/hyperlink" Target="#TimeInService_Current!A1"/><Relationship Id="rId5" Type="http://schemas.openxmlformats.org/officeDocument/2006/relationships/hyperlink" Target="#Frontpage!A1"/><Relationship Id="rId4" Type="http://schemas.openxmlformats.org/officeDocument/2006/relationships/hyperlink" Target="#Age!A1"/><Relationship Id="rId9" Type="http://schemas.openxmlformats.org/officeDocument/2006/relationships/hyperlink" Target="#Caseload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3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3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0" name="Picture 3" descr="ESCC_logo_RGB">
          <a:extLst>
            <a:ext uri="{FF2B5EF4-FFF2-40B4-BE49-F238E27FC236}">
              <a16:creationId xmlns:a16="http://schemas.microsoft.com/office/drawing/2014/main" id="{00000000-0008-0000-0300-00007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1" name="Picture 3" descr="ESCC_logo_RGB">
          <a:extLst>
            <a:ext uri="{FF2B5EF4-FFF2-40B4-BE49-F238E27FC236}">
              <a16:creationId xmlns:a16="http://schemas.microsoft.com/office/drawing/2014/main" id="{00000000-0008-0000-03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4</xdr:col>
      <xdr:colOff>571500</xdr:colOff>
      <xdr:row>9</xdr:row>
      <xdr:rowOff>47625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266700" y="266700"/>
          <a:ext cx="4095750" cy="1666875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54864" tIns="41148" rIns="54864" bIns="41148" anchor="ctr" upright="1"/>
        <a:lstStyle/>
        <a:p>
          <a:pPr algn="ctr" rtl="0">
            <a:defRPr sz="1000"/>
          </a:pPr>
          <a:r>
            <a:rPr lang="en-GB" sz="25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Benchmarking</a:t>
          </a:r>
        </a:p>
        <a:p>
          <a:pPr algn="ctr" rtl="0">
            <a:defRPr sz="1000"/>
          </a:pPr>
          <a:r>
            <a:rPr lang="en-GB" sz="2000" b="1" i="0" u="none" strike="noStrike" baseline="0">
              <a:solidFill>
                <a:srgbClr val="FFCC99"/>
              </a:solidFill>
              <a:latin typeface="Arial"/>
              <a:cs typeface="Arial"/>
            </a:rPr>
            <a:t>Sector-Led Improvement</a:t>
          </a:r>
        </a:p>
      </xdr:txBody>
    </xdr:sp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4" name="Picture 3" descr="ESCC_logo_RGB">
          <a:extLst>
            <a:ext uri="{FF2B5EF4-FFF2-40B4-BE49-F238E27FC236}">
              <a16:creationId xmlns:a16="http://schemas.microsoft.com/office/drawing/2014/main" id="{00000000-0008-0000-03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342900</xdr:colOff>
      <xdr:row>33</xdr:row>
      <xdr:rowOff>104775</xdr:rowOff>
    </xdr:from>
    <xdr:to>
      <xdr:col>10</xdr:col>
      <xdr:colOff>66675</xdr:colOff>
      <xdr:row>39</xdr:row>
      <xdr:rowOff>66675</xdr:rowOff>
    </xdr:to>
    <xdr:pic>
      <xdr:nvPicPr>
        <xdr:cNvPr id="6265" name="Picture 3" descr="ESCC_logo_RGB">
          <a:extLst>
            <a:ext uri="{FF2B5EF4-FFF2-40B4-BE49-F238E27FC236}">
              <a16:creationId xmlns:a16="http://schemas.microsoft.com/office/drawing/2014/main" id="{00000000-0008-0000-0300-00007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5648325"/>
          <a:ext cx="1333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31</xdr:row>
      <xdr:rowOff>133350</xdr:rowOff>
    </xdr:from>
    <xdr:to>
      <xdr:col>4</xdr:col>
      <xdr:colOff>447675</xdr:colOff>
      <xdr:row>33</xdr:row>
      <xdr:rowOff>66675</xdr:rowOff>
    </xdr:to>
    <xdr:sp macro="" textlink="">
      <xdr:nvSpPr>
        <xdr:cNvPr id="6267" name="Right Arrow 50">
          <a:extLst>
            <a:ext uri="{FF2B5EF4-FFF2-40B4-BE49-F238E27FC236}">
              <a16:creationId xmlns:a16="http://schemas.microsoft.com/office/drawing/2014/main" id="{00000000-0008-0000-0300-00007B180000}"/>
            </a:ext>
          </a:extLst>
        </xdr:cNvPr>
        <xdr:cNvSpPr>
          <a:spLocks noChangeArrowheads="1"/>
        </xdr:cNvSpPr>
      </xdr:nvSpPr>
      <xdr:spPr bwMode="auto">
        <a:xfrm flipH="1">
          <a:off x="3962400" y="5362575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581024</xdr:colOff>
      <xdr:row>26</xdr:row>
      <xdr:rowOff>82642</xdr:rowOff>
    </xdr:from>
    <xdr:to>
      <xdr:col>4</xdr:col>
      <xdr:colOff>1028699</xdr:colOff>
      <xdr:row>29</xdr:row>
      <xdr:rowOff>110139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C24419-BB56-1C0C-244A-63BEBC7CB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71974" y="4607017"/>
          <a:ext cx="447675" cy="4561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</xdr:colOff>
      <xdr:row>106</xdr:row>
      <xdr:rowOff>24225</xdr:rowOff>
    </xdr:from>
    <xdr:ext cx="252000" cy="252000"/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33582F36-444B-49A3-A75A-005A67E2D3B4}"/>
            </a:ext>
          </a:extLst>
        </xdr:cNvPr>
        <xdr:cNvSpPr>
          <a:spLocks noChangeArrowheads="1"/>
        </xdr:cNvSpPr>
      </xdr:nvSpPr>
      <xdr:spPr bwMode="auto">
        <a:xfrm flipV="1">
          <a:off x="9248775" y="194361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142</xdr:row>
      <xdr:rowOff>33750</xdr:rowOff>
    </xdr:from>
    <xdr:to>
      <xdr:col>17</xdr:col>
      <xdr:colOff>299625</xdr:colOff>
      <xdr:row>143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C89BB03B-C0F9-4688-BF7C-09E79BE5E0EC}"/>
            </a:ext>
          </a:extLst>
        </xdr:cNvPr>
        <xdr:cNvSpPr/>
      </xdr:nvSpPr>
      <xdr:spPr>
        <a:xfrm flipV="1">
          <a:off x="9248775" y="2602747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11</xdr:col>
      <xdr:colOff>523875</xdr:colOff>
      <xdr:row>72</xdr:row>
      <xdr:rowOff>85725</xdr:rowOff>
    </xdr:from>
    <xdr:ext cx="2295525" cy="533400"/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7A12C8B9-185D-47FD-80FE-0AFB4EB635A9}"/>
            </a:ext>
          </a:extLst>
        </xdr:cNvPr>
        <xdr:cNvSpPr>
          <a:spLocks noChangeArrowheads="1"/>
        </xdr:cNvSpPr>
      </xdr:nvSpPr>
      <xdr:spPr bwMode="auto">
        <a:xfrm>
          <a:off x="6696075" y="132492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oneCellAnchor>
    <xdr:from>
      <xdr:col>17</xdr:col>
      <xdr:colOff>47625</xdr:colOff>
      <xdr:row>34</xdr:row>
      <xdr:rowOff>33750</xdr:rowOff>
    </xdr:from>
    <xdr:ext cx="252000" cy="252000"/>
    <xdr:sp macro="" textlink="">
      <xdr:nvSpPr>
        <xdr:cNvPr id="5" name="Down Arrow 44">
          <a:extLst>
            <a:ext uri="{FF2B5EF4-FFF2-40B4-BE49-F238E27FC236}">
              <a16:creationId xmlns:a16="http://schemas.microsoft.com/office/drawing/2014/main" id="{03763346-7D43-4556-AA49-39C464C50CC2}"/>
            </a:ext>
          </a:extLst>
        </xdr:cNvPr>
        <xdr:cNvSpPr>
          <a:spLocks noChangeArrowheads="1"/>
        </xdr:cNvSpPr>
      </xdr:nvSpPr>
      <xdr:spPr bwMode="auto">
        <a:xfrm flipV="1">
          <a:off x="9248775" y="62821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70</xdr:row>
      <xdr:rowOff>33750</xdr:rowOff>
    </xdr:from>
    <xdr:to>
      <xdr:col>17</xdr:col>
      <xdr:colOff>299625</xdr:colOff>
      <xdr:row>71</xdr:row>
      <xdr:rowOff>95250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8EA56F58-1A23-48D2-B1A7-FF7FA4D8ACBA}"/>
            </a:ext>
          </a:extLst>
        </xdr:cNvPr>
        <xdr:cNvSpPr/>
      </xdr:nvSpPr>
      <xdr:spPr>
        <a:xfrm flipV="1">
          <a:off x="9248775" y="128639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17</xdr:col>
      <xdr:colOff>66675</xdr:colOff>
      <xdr:row>0</xdr:row>
      <xdr:rowOff>180975</xdr:rowOff>
    </xdr:from>
    <xdr:ext cx="304800" cy="342900"/>
    <xdr:pic>
      <xdr:nvPicPr>
        <xdr:cNvPr id="7" name="Picture 359">
          <a:extLst>
            <a:ext uri="{FF2B5EF4-FFF2-40B4-BE49-F238E27FC236}">
              <a16:creationId xmlns:a16="http://schemas.microsoft.com/office/drawing/2014/main" id="{EE9EF7DB-9C60-41AB-8E15-347869DB2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11</xdr:col>
      <xdr:colOff>523875</xdr:colOff>
      <xdr:row>0</xdr:row>
      <xdr:rowOff>85725</xdr:rowOff>
    </xdr:from>
    <xdr:ext cx="2295525" cy="533400"/>
    <xdr:sp macro="" textlink="">
      <xdr:nvSpPr>
        <xdr:cNvPr id="8" name="AutoShape 32">
          <a:extLst>
            <a:ext uri="{FF2B5EF4-FFF2-40B4-BE49-F238E27FC236}">
              <a16:creationId xmlns:a16="http://schemas.microsoft.com/office/drawing/2014/main" id="{CE15956A-9B9B-4268-BF0F-DCD4C2FE20A7}"/>
            </a:ext>
          </a:extLst>
        </xdr:cNvPr>
        <xdr:cNvSpPr>
          <a:spLocks noChangeArrowheads="1"/>
        </xdr:cNvSpPr>
      </xdr:nvSpPr>
      <xdr:spPr bwMode="auto">
        <a:xfrm>
          <a:off x="66960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1</xdr:col>
      <xdr:colOff>0</xdr:colOff>
      <xdr:row>111</xdr:row>
      <xdr:rowOff>0</xdr:rowOff>
    </xdr:from>
    <xdr:to>
      <xdr:col>7</xdr:col>
      <xdr:colOff>209550</xdr:colOff>
      <xdr:row>140</xdr:row>
      <xdr:rowOff>119063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5474087-E569-4BE8-ACDB-C02E1D9DA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7</xdr:col>
      <xdr:colOff>209550</xdr:colOff>
      <xdr:row>68</xdr:row>
      <xdr:rowOff>119063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6E57EA-97BC-4A17-803B-0F9D44AC5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14</xdr:row>
      <xdr:rowOff>19050</xdr:rowOff>
    </xdr:from>
    <xdr:to>
      <xdr:col>6</xdr:col>
      <xdr:colOff>333375</xdr:colOff>
      <xdr:row>15</xdr:row>
      <xdr:rowOff>106575</xdr:rowOff>
    </xdr:to>
    <xdr:sp macro="" textlink="">
      <xdr:nvSpPr>
        <xdr:cNvPr id="840784" name="Right Arrow 5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50D40C00}"/>
            </a:ext>
          </a:extLst>
        </xdr:cNvPr>
        <xdr:cNvSpPr>
          <a:spLocks noChangeArrowheads="1"/>
        </xdr:cNvSpPr>
      </xdr:nvSpPr>
      <xdr:spPr bwMode="auto">
        <a:xfrm>
          <a:off x="8601075" y="220980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19</xdr:row>
      <xdr:rowOff>28575</xdr:rowOff>
    </xdr:from>
    <xdr:to>
      <xdr:col>6</xdr:col>
      <xdr:colOff>333375</xdr:colOff>
      <xdr:row>20</xdr:row>
      <xdr:rowOff>116100</xdr:rowOff>
    </xdr:to>
    <xdr:sp macro="" textlink="">
      <xdr:nvSpPr>
        <xdr:cNvPr id="840785" name="Right Arrow 5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51D40C00}"/>
            </a:ext>
          </a:extLst>
        </xdr:cNvPr>
        <xdr:cNvSpPr>
          <a:spLocks noChangeArrowheads="1"/>
        </xdr:cNvSpPr>
      </xdr:nvSpPr>
      <xdr:spPr bwMode="auto">
        <a:xfrm>
          <a:off x="8601075" y="272415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25</xdr:row>
      <xdr:rowOff>28575</xdr:rowOff>
    </xdr:from>
    <xdr:to>
      <xdr:col>6</xdr:col>
      <xdr:colOff>333375</xdr:colOff>
      <xdr:row>26</xdr:row>
      <xdr:rowOff>116100</xdr:rowOff>
    </xdr:to>
    <xdr:sp macro="" textlink="">
      <xdr:nvSpPr>
        <xdr:cNvPr id="840786" name="Right Arrow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52D40C00}"/>
            </a:ext>
          </a:extLst>
        </xdr:cNvPr>
        <xdr:cNvSpPr>
          <a:spLocks noChangeArrowheads="1"/>
        </xdr:cNvSpPr>
      </xdr:nvSpPr>
      <xdr:spPr bwMode="auto">
        <a:xfrm>
          <a:off x="8601075" y="337185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39</xdr:row>
      <xdr:rowOff>28575</xdr:rowOff>
    </xdr:from>
    <xdr:to>
      <xdr:col>6</xdr:col>
      <xdr:colOff>333375</xdr:colOff>
      <xdr:row>40</xdr:row>
      <xdr:rowOff>116100</xdr:rowOff>
    </xdr:to>
    <xdr:sp macro="" textlink="">
      <xdr:nvSpPr>
        <xdr:cNvPr id="840789" name="Right Arrow 5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55D40C00}"/>
            </a:ext>
          </a:extLst>
        </xdr:cNvPr>
        <xdr:cNvSpPr>
          <a:spLocks noChangeArrowheads="1"/>
        </xdr:cNvSpPr>
      </xdr:nvSpPr>
      <xdr:spPr bwMode="auto">
        <a:xfrm>
          <a:off x="8601075" y="464820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</xdr:row>
      <xdr:rowOff>9525</xdr:rowOff>
    </xdr:from>
    <xdr:to>
      <xdr:col>8</xdr:col>
      <xdr:colOff>371475</xdr:colOff>
      <xdr:row>2</xdr:row>
      <xdr:rowOff>19050</xdr:rowOff>
    </xdr:to>
    <xdr:sp macro="" textlink="">
      <xdr:nvSpPr>
        <xdr:cNvPr id="840800" name="Right Arrow 5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60D40C00}"/>
            </a:ext>
          </a:extLst>
        </xdr:cNvPr>
        <xdr:cNvSpPr>
          <a:spLocks noChangeArrowheads="1"/>
        </xdr:cNvSpPr>
      </xdr:nvSpPr>
      <xdr:spPr bwMode="auto">
        <a:xfrm flipH="1">
          <a:off x="9296400" y="247650"/>
          <a:ext cx="276225" cy="247650"/>
        </a:xfrm>
        <a:prstGeom prst="rightArrow">
          <a:avLst>
            <a:gd name="adj1" fmla="val 50000"/>
            <a:gd name="adj2" fmla="val 50001"/>
          </a:avLst>
        </a:prstGeom>
        <a:solidFill>
          <a:srgbClr val="993300"/>
        </a:solidFill>
        <a:ln w="25400" algn="ctr">
          <a:solidFill>
            <a:srgbClr val="FB994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5057774</xdr:colOff>
      <xdr:row>0</xdr:row>
      <xdr:rowOff>85725</xdr:rowOff>
    </xdr:from>
    <xdr:to>
      <xdr:col>7</xdr:col>
      <xdr:colOff>197849</xdr:colOff>
      <xdr:row>2</xdr:row>
      <xdr:rowOff>142875</xdr:rowOff>
    </xdr:to>
    <xdr:sp macro="" textlink="">
      <xdr:nvSpPr>
        <xdr:cNvPr id="27" name="AutoShape 3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962774" y="85725"/>
          <a:ext cx="21600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 editAs="oneCell">
    <xdr:from>
      <xdr:col>6</xdr:col>
      <xdr:colOff>57150</xdr:colOff>
      <xdr:row>45</xdr:row>
      <xdr:rowOff>28575</xdr:rowOff>
    </xdr:from>
    <xdr:to>
      <xdr:col>6</xdr:col>
      <xdr:colOff>333375</xdr:colOff>
      <xdr:row>46</xdr:row>
      <xdr:rowOff>116100</xdr:rowOff>
    </xdr:to>
    <xdr:sp macro="" textlink="">
      <xdr:nvSpPr>
        <xdr:cNvPr id="26" name="Right Arrow 5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Arrowheads="1"/>
        </xdr:cNvSpPr>
      </xdr:nvSpPr>
      <xdr:spPr bwMode="auto">
        <a:xfrm>
          <a:off x="8601075" y="529590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30</xdr:row>
      <xdr:rowOff>9525</xdr:rowOff>
    </xdr:from>
    <xdr:to>
      <xdr:col>6</xdr:col>
      <xdr:colOff>333375</xdr:colOff>
      <xdr:row>31</xdr:row>
      <xdr:rowOff>97050</xdr:rowOff>
    </xdr:to>
    <xdr:sp macro="" textlink="">
      <xdr:nvSpPr>
        <xdr:cNvPr id="9" name="Right Arrow 5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>
          <a:off x="8601075" y="3857625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51</xdr:row>
      <xdr:rowOff>38100</xdr:rowOff>
    </xdr:from>
    <xdr:to>
      <xdr:col>6</xdr:col>
      <xdr:colOff>333375</xdr:colOff>
      <xdr:row>52</xdr:row>
      <xdr:rowOff>125625</xdr:rowOff>
    </xdr:to>
    <xdr:sp macro="" textlink="">
      <xdr:nvSpPr>
        <xdr:cNvPr id="2" name="Right Arrow 5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29A1B2E-61A0-4EC5-81AA-D22839508448}"/>
            </a:ext>
          </a:extLst>
        </xdr:cNvPr>
        <xdr:cNvSpPr>
          <a:spLocks noChangeArrowheads="1"/>
        </xdr:cNvSpPr>
      </xdr:nvSpPr>
      <xdr:spPr bwMode="auto">
        <a:xfrm>
          <a:off x="8601075" y="5953125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57150</xdr:colOff>
      <xdr:row>34</xdr:row>
      <xdr:rowOff>9525</xdr:rowOff>
    </xdr:from>
    <xdr:to>
      <xdr:col>6</xdr:col>
      <xdr:colOff>333375</xdr:colOff>
      <xdr:row>35</xdr:row>
      <xdr:rowOff>97050</xdr:rowOff>
    </xdr:to>
    <xdr:sp macro="" textlink="">
      <xdr:nvSpPr>
        <xdr:cNvPr id="3" name="Right Arrow 5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B77F362-3F0D-44F6-BD66-FE8D904CF8EB}"/>
            </a:ext>
          </a:extLst>
        </xdr:cNvPr>
        <xdr:cNvSpPr>
          <a:spLocks noChangeArrowheads="1"/>
        </xdr:cNvSpPr>
      </xdr:nvSpPr>
      <xdr:spPr bwMode="auto">
        <a:xfrm>
          <a:off x="8601075" y="4171950"/>
          <a:ext cx="276225" cy="230400"/>
        </a:xfrm>
        <a:prstGeom prst="rightArrow">
          <a:avLst>
            <a:gd name="adj1" fmla="val 50000"/>
            <a:gd name="adj2" fmla="val 50001"/>
          </a:avLst>
        </a:prstGeom>
        <a:solidFill>
          <a:srgbClr val="FB994F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64</xdr:row>
      <xdr:rowOff>33750</xdr:rowOff>
    </xdr:from>
    <xdr:to>
      <xdr:col>17</xdr:col>
      <xdr:colOff>299625</xdr:colOff>
      <xdr:row>65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 flipV="1">
          <a:off x="9248775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>
      <xdr:nvPicPr>
        <xdr:cNvPr id="4" name="Picture 35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152399</xdr:colOff>
      <xdr:row>0</xdr:row>
      <xdr:rowOff>85725</xdr:rowOff>
    </xdr:from>
    <xdr:to>
      <xdr:col>16</xdr:col>
      <xdr:colOff>102599</xdr:colOff>
      <xdr:row>2</xdr:row>
      <xdr:rowOff>142875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6962774" y="85725"/>
          <a:ext cx="2160000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36" name="Chart 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123825</xdr:colOff>
      <xdr:row>3</xdr:row>
      <xdr:rowOff>0</xdr:rowOff>
    </xdr:from>
    <xdr:to>
      <xdr:col>17</xdr:col>
      <xdr:colOff>375825</xdr:colOff>
      <xdr:row>4</xdr:row>
      <xdr:rowOff>80550</xdr:rowOff>
    </xdr:to>
    <xdr:sp macro="" textlink="">
      <xdr:nvSpPr>
        <xdr:cNvPr id="8" name="Down Arrow 44">
          <a:extLst>
            <a:ext uri="{FF2B5EF4-FFF2-40B4-BE49-F238E27FC236}">
              <a16:creationId xmlns:a16="http://schemas.microsoft.com/office/drawing/2014/main" id="{C1CAF594-0EA9-4FDD-9C00-48F3E1C43187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" textlink="">
      <xdr:nvSpPr>
        <xdr:cNvPr id="9" name="Down Arrow 44">
          <a:extLst>
            <a:ext uri="{FF2B5EF4-FFF2-40B4-BE49-F238E27FC236}">
              <a16:creationId xmlns:a16="http://schemas.microsoft.com/office/drawing/2014/main" id="{AA38E102-5CC5-4561-B3D5-B9D35722002F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 flipV="1">
          <a:off x="92487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64</xdr:row>
      <xdr:rowOff>33750</xdr:rowOff>
    </xdr:from>
    <xdr:to>
      <xdr:col>18</xdr:col>
      <xdr:colOff>299625</xdr:colOff>
      <xdr:row>65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 flipV="1">
          <a:off x="92487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>
      <xdr:nvPicPr>
        <xdr:cNvPr id="4" name="Picture 35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678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68198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63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99</xdr:row>
      <xdr:rowOff>33750</xdr:rowOff>
    </xdr:from>
    <xdr:ext cx="252000" cy="252000"/>
    <xdr:sp macro="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131</xdr:row>
      <xdr:rowOff>33750</xdr:rowOff>
    </xdr:from>
    <xdr:to>
      <xdr:col>18</xdr:col>
      <xdr:colOff>299625</xdr:colOff>
      <xdr:row>132</xdr:row>
      <xdr:rowOff>95250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66</xdr:row>
      <xdr:rowOff>85725</xdr:rowOff>
    </xdr:from>
    <xdr:to>
      <xdr:col>17</xdr:col>
      <xdr:colOff>85724</xdr:colOff>
      <xdr:row>68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72</xdr:row>
      <xdr:rowOff>0</xdr:rowOff>
    </xdr:from>
    <xdr:to>
      <xdr:col>17</xdr:col>
      <xdr:colOff>0</xdr:colOff>
      <xdr:row>98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104</xdr:row>
      <xdr:rowOff>0</xdr:rowOff>
    </xdr:from>
    <xdr:to>
      <xdr:col>17</xdr:col>
      <xdr:colOff>0</xdr:colOff>
      <xdr:row>130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" textlink="">
      <xdr:nvSpPr>
        <xdr:cNvPr id="14" name="Down Arrow 44">
          <a:extLst>
            <a:ext uri="{FF2B5EF4-FFF2-40B4-BE49-F238E27FC236}">
              <a16:creationId xmlns:a16="http://schemas.microsoft.com/office/drawing/2014/main" id="{C355B575-6415-452E-BC0E-21AFFC9C0079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" textlink="">
      <xdr:nvSpPr>
        <xdr:cNvPr id="15" name="Down Arrow 44">
          <a:extLst>
            <a:ext uri="{FF2B5EF4-FFF2-40B4-BE49-F238E27FC236}">
              <a16:creationId xmlns:a16="http://schemas.microsoft.com/office/drawing/2014/main" id="{BD33252B-3DB7-4719-9807-59CFFA5F357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47625</xdr:colOff>
      <xdr:row>33</xdr:row>
      <xdr:rowOff>33750</xdr:rowOff>
    </xdr:from>
    <xdr:to>
      <xdr:col>18</xdr:col>
      <xdr:colOff>299625</xdr:colOff>
      <xdr:row>34</xdr:row>
      <xdr:rowOff>95250</xdr:rowOff>
    </xdr:to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 flipV="1">
          <a:off x="9934575" y="66155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65</xdr:row>
      <xdr:rowOff>33750</xdr:rowOff>
    </xdr:from>
    <xdr:to>
      <xdr:col>18</xdr:col>
      <xdr:colOff>299625</xdr:colOff>
      <xdr:row>66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 flipV="1">
          <a:off x="9934575" y="1354020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>
      <xdr:nvPicPr>
        <xdr:cNvPr id="4" name="Picture 359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953625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523874</xdr:colOff>
      <xdr:row>0</xdr:row>
      <xdr:rowOff>85725</xdr:rowOff>
    </xdr:from>
    <xdr:to>
      <xdr:col>17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7505699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171450</xdr:colOff>
      <xdr:row>6</xdr:row>
      <xdr:rowOff>0</xdr:rowOff>
    </xdr:from>
    <xdr:to>
      <xdr:col>17</xdr:col>
      <xdr:colOff>0</xdr:colOff>
      <xdr:row>32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38</xdr:row>
      <xdr:rowOff>0</xdr:rowOff>
    </xdr:from>
    <xdr:to>
      <xdr:col>17</xdr:col>
      <xdr:colOff>0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18</xdr:col>
      <xdr:colOff>47625</xdr:colOff>
      <xdr:row>100</xdr:row>
      <xdr:rowOff>33750</xdr:rowOff>
    </xdr:from>
    <xdr:ext cx="252000" cy="252000"/>
    <xdr:sp macro="" textlink="">
      <xdr:nvSpPr>
        <xdr:cNvPr id="8" name="Down Arrow 44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 flipV="1">
          <a:off x="9934575" y="204553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18</xdr:col>
      <xdr:colOff>47625</xdr:colOff>
      <xdr:row>132</xdr:row>
      <xdr:rowOff>33750</xdr:rowOff>
    </xdr:from>
    <xdr:to>
      <xdr:col>18</xdr:col>
      <xdr:colOff>299625</xdr:colOff>
      <xdr:row>133</xdr:row>
      <xdr:rowOff>95250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 flipV="1">
          <a:off x="9934575" y="273800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>
    <xdr:from>
      <xdr:col>12</xdr:col>
      <xdr:colOff>523874</xdr:colOff>
      <xdr:row>67</xdr:row>
      <xdr:rowOff>85725</xdr:rowOff>
    </xdr:from>
    <xdr:to>
      <xdr:col>17</xdr:col>
      <xdr:colOff>85724</xdr:colOff>
      <xdr:row>69</xdr:row>
      <xdr:rowOff>142875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7505699" y="13925550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7</xdr:col>
      <xdr:colOff>133350</xdr:colOff>
      <xdr:row>73</xdr:row>
      <xdr:rowOff>0</xdr:rowOff>
    </xdr:from>
    <xdr:to>
      <xdr:col>17</xdr:col>
      <xdr:colOff>0</xdr:colOff>
      <xdr:row>99</xdr:row>
      <xdr:rowOff>0</xdr:rowOff>
    </xdr:to>
    <xdr:graphicFrame macro="">
      <xdr:nvGraphicFramePr>
        <xdr:cNvPr id="12" name="Chart 8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142875</xdr:colOff>
      <xdr:row>105</xdr:row>
      <xdr:rowOff>0</xdr:rowOff>
    </xdr:from>
    <xdr:to>
      <xdr:col>17</xdr:col>
      <xdr:colOff>0</xdr:colOff>
      <xdr:row>131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18</xdr:col>
      <xdr:colOff>66675</xdr:colOff>
      <xdr:row>0</xdr:row>
      <xdr:rowOff>180975</xdr:rowOff>
    </xdr:from>
    <xdr:to>
      <xdr:col>18</xdr:col>
      <xdr:colOff>371475</xdr:colOff>
      <xdr:row>2</xdr:row>
      <xdr:rowOff>47625</xdr:rowOff>
    </xdr:to>
    <xdr:pic>
      <xdr:nvPicPr>
        <xdr:cNvPr id="14" name="Picture 359">
          <a:extLst>
            <a:ext uri="{FF2B5EF4-FFF2-40B4-BE49-F238E27FC236}">
              <a16:creationId xmlns:a16="http://schemas.microsoft.com/office/drawing/2014/main" id="{EAA1A2DD-2B6F-41D4-B9C1-CE494BABD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18</xdr:col>
      <xdr:colOff>123825</xdr:colOff>
      <xdr:row>3</xdr:row>
      <xdr:rowOff>0</xdr:rowOff>
    </xdr:from>
    <xdr:to>
      <xdr:col>18</xdr:col>
      <xdr:colOff>375825</xdr:colOff>
      <xdr:row>4</xdr:row>
      <xdr:rowOff>80550</xdr:rowOff>
    </xdr:to>
    <xdr:sp macro="" textlink="">
      <xdr:nvSpPr>
        <xdr:cNvPr id="15" name="Down Arrow 44">
          <a:extLst>
            <a:ext uri="{FF2B5EF4-FFF2-40B4-BE49-F238E27FC236}">
              <a16:creationId xmlns:a16="http://schemas.microsoft.com/office/drawing/2014/main" id="{9D68508B-1EF9-4694-AC95-DD2B46705E9A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18</xdr:col>
      <xdr:colOff>57150</xdr:colOff>
      <xdr:row>4</xdr:row>
      <xdr:rowOff>161925</xdr:rowOff>
    </xdr:from>
    <xdr:to>
      <xdr:col>18</xdr:col>
      <xdr:colOff>309150</xdr:colOff>
      <xdr:row>5</xdr:row>
      <xdr:rowOff>223425</xdr:rowOff>
    </xdr:to>
    <xdr:sp macro="" textlink="">
      <xdr:nvSpPr>
        <xdr:cNvPr id="16" name="Down Arrow 44">
          <a:extLst>
            <a:ext uri="{FF2B5EF4-FFF2-40B4-BE49-F238E27FC236}">
              <a16:creationId xmlns:a16="http://schemas.microsoft.com/office/drawing/2014/main" id="{C6D243E9-E7B0-4822-96CF-2B38F8D774C4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 flipV="1">
          <a:off x="9239250" y="6453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64</xdr:row>
      <xdr:rowOff>33750</xdr:rowOff>
    </xdr:from>
    <xdr:to>
      <xdr:col>17</xdr:col>
      <xdr:colOff>299625</xdr:colOff>
      <xdr:row>65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 flipV="1">
          <a:off x="9239250" y="13206825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>
      <xdr:nvPicPr>
        <xdr:cNvPr id="4" name="Picture 359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>
      <xdr:nvPicPr>
        <xdr:cNvPr id="8" name="Picture 359">
          <a:extLst>
            <a:ext uri="{FF2B5EF4-FFF2-40B4-BE49-F238E27FC236}">
              <a16:creationId xmlns:a16="http://schemas.microsoft.com/office/drawing/2014/main" id="{2F8E1A57-0CDD-4902-A1BB-29E494AF1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>
      <xdr:nvPicPr>
        <xdr:cNvPr id="9" name="Picture 359">
          <a:extLst>
            <a:ext uri="{FF2B5EF4-FFF2-40B4-BE49-F238E27FC236}">
              <a16:creationId xmlns:a16="http://schemas.microsoft.com/office/drawing/2014/main" id="{CCC4202E-49BB-434B-9D59-EDC38C67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" textlink="">
      <xdr:nvSpPr>
        <xdr:cNvPr id="11" name="Down Arrow 44">
          <a:extLst>
            <a:ext uri="{FF2B5EF4-FFF2-40B4-BE49-F238E27FC236}">
              <a16:creationId xmlns:a16="http://schemas.microsoft.com/office/drawing/2014/main" id="{D8346BDE-1E60-4279-94AE-309B76D0794B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32</xdr:row>
      <xdr:rowOff>33750</xdr:rowOff>
    </xdr:from>
    <xdr:to>
      <xdr:col>17</xdr:col>
      <xdr:colOff>299625</xdr:colOff>
      <xdr:row>33</xdr:row>
      <xdr:rowOff>95250</xdr:rowOff>
    </xdr:to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9B641BA6-BF32-441F-BC87-7B402AE1C4B1}"/>
            </a:ext>
          </a:extLst>
        </xdr:cNvPr>
        <xdr:cNvSpPr>
          <a:spLocks noChangeArrowheads="1"/>
        </xdr:cNvSpPr>
      </xdr:nvSpPr>
      <xdr:spPr bwMode="auto">
        <a:xfrm flipV="1">
          <a:off x="9239250" y="63488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47625</xdr:colOff>
      <xdr:row>64</xdr:row>
      <xdr:rowOff>33750</xdr:rowOff>
    </xdr:from>
    <xdr:to>
      <xdr:col>17</xdr:col>
      <xdr:colOff>299625</xdr:colOff>
      <xdr:row>65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C58BC048-75D8-4F52-9E7D-E1A9A194E349}"/>
            </a:ext>
          </a:extLst>
        </xdr:cNvPr>
        <xdr:cNvSpPr/>
      </xdr:nvSpPr>
      <xdr:spPr>
        <a:xfrm flipV="1">
          <a:off x="9239250" y="12987750"/>
          <a:ext cx="252000" cy="252000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twoCellAnchor editAs="oneCell">
    <xdr:from>
      <xdr:col>17</xdr:col>
      <xdr:colOff>66675</xdr:colOff>
      <xdr:row>0</xdr:row>
      <xdr:rowOff>180975</xdr:rowOff>
    </xdr:from>
    <xdr:to>
      <xdr:col>17</xdr:col>
      <xdr:colOff>371475</xdr:colOff>
      <xdr:row>2</xdr:row>
      <xdr:rowOff>47625</xdr:rowOff>
    </xdr:to>
    <xdr:pic>
      <xdr:nvPicPr>
        <xdr:cNvPr id="4" name="Picture 359">
          <a:extLst>
            <a:ext uri="{FF2B5EF4-FFF2-40B4-BE49-F238E27FC236}">
              <a16:creationId xmlns:a16="http://schemas.microsoft.com/office/drawing/2014/main" id="{802BDA40-03DA-4432-8ADB-65C3336B8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58300" y="1809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523874</xdr:colOff>
      <xdr:row>0</xdr:row>
      <xdr:rowOff>85725</xdr:rowOff>
    </xdr:from>
    <xdr:to>
      <xdr:col>16</xdr:col>
      <xdr:colOff>85724</xdr:colOff>
      <xdr:row>2</xdr:row>
      <xdr:rowOff>142875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57F770AB-5167-4C2A-8ECC-61A1DA91B29A}"/>
            </a:ext>
          </a:extLst>
        </xdr:cNvPr>
        <xdr:cNvSpPr>
          <a:spLocks noChangeArrowheads="1"/>
        </xdr:cNvSpPr>
      </xdr:nvSpPr>
      <xdr:spPr bwMode="auto">
        <a:xfrm>
          <a:off x="6810374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twoCellAnchor>
  <xdr:twoCellAnchor>
    <xdr:from>
      <xdr:col>6</xdr:col>
      <xdr:colOff>133350</xdr:colOff>
      <xdr:row>6</xdr:row>
      <xdr:rowOff>0</xdr:rowOff>
    </xdr:from>
    <xdr:to>
      <xdr:col>16</xdr:col>
      <xdr:colOff>0</xdr:colOff>
      <xdr:row>31</xdr:row>
      <xdr:rowOff>0</xdr:rowOff>
    </xdr:to>
    <xdr:graphicFrame macro="">
      <xdr:nvGraphicFramePr>
        <xdr:cNvPr id="6" name="Chart 8">
          <a:extLst>
            <a:ext uri="{FF2B5EF4-FFF2-40B4-BE49-F238E27FC236}">
              <a16:creationId xmlns:a16="http://schemas.microsoft.com/office/drawing/2014/main" id="{0DC98674-22EB-427C-8412-8978728E6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142875</xdr:colOff>
      <xdr:row>37</xdr:row>
      <xdr:rowOff>0</xdr:rowOff>
    </xdr:from>
    <xdr:to>
      <xdr:col>16</xdr:col>
      <xdr:colOff>0</xdr:colOff>
      <xdr:row>62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5469C-F812-4F20-91F9-6F2D41482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123825</xdr:colOff>
      <xdr:row>3</xdr:row>
      <xdr:rowOff>0</xdr:rowOff>
    </xdr:from>
    <xdr:to>
      <xdr:col>17</xdr:col>
      <xdr:colOff>375825</xdr:colOff>
      <xdr:row>4</xdr:row>
      <xdr:rowOff>80550</xdr:rowOff>
    </xdr:to>
    <xdr:sp macro="" textlink="">
      <xdr:nvSpPr>
        <xdr:cNvPr id="8" name="Down Arrow 44">
          <a:extLst>
            <a:ext uri="{FF2B5EF4-FFF2-40B4-BE49-F238E27FC236}">
              <a16:creationId xmlns:a16="http://schemas.microsoft.com/office/drawing/2014/main" id="{B4B4A971-DF83-4FBD-BA80-11E425456CBE}"/>
            </a:ext>
          </a:extLst>
        </xdr:cNvPr>
        <xdr:cNvSpPr>
          <a:spLocks noChangeArrowheads="1"/>
        </xdr:cNvSpPr>
      </xdr:nvSpPr>
      <xdr:spPr bwMode="auto">
        <a:xfrm rot="5400000" flipV="1">
          <a:off x="9315450" y="71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  <xdr:twoCellAnchor editAs="oneCell">
    <xdr:from>
      <xdr:col>17</xdr:col>
      <xdr:colOff>57150</xdr:colOff>
      <xdr:row>4</xdr:row>
      <xdr:rowOff>161925</xdr:rowOff>
    </xdr:from>
    <xdr:to>
      <xdr:col>17</xdr:col>
      <xdr:colOff>309150</xdr:colOff>
      <xdr:row>5</xdr:row>
      <xdr:rowOff>223425</xdr:rowOff>
    </xdr:to>
    <xdr:sp macro="" textlink="">
      <xdr:nvSpPr>
        <xdr:cNvPr id="9" name="Down Arrow 44">
          <a:extLst>
            <a:ext uri="{FF2B5EF4-FFF2-40B4-BE49-F238E27FC236}">
              <a16:creationId xmlns:a16="http://schemas.microsoft.com/office/drawing/2014/main" id="{4FF3986A-A292-4EA0-9235-61FF9496150C}"/>
            </a:ext>
          </a:extLst>
        </xdr:cNvPr>
        <xdr:cNvSpPr>
          <a:spLocks noChangeArrowheads="1"/>
        </xdr:cNvSpPr>
      </xdr:nvSpPr>
      <xdr:spPr bwMode="auto">
        <a:xfrm rot="16200000" flipV="1">
          <a:off x="9248775" y="104775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47625</xdr:colOff>
      <xdr:row>105</xdr:row>
      <xdr:rowOff>33750</xdr:rowOff>
    </xdr:from>
    <xdr:ext cx="252000" cy="252000"/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52D46137-375A-43DB-8EC0-761294C8B220}"/>
            </a:ext>
          </a:extLst>
        </xdr:cNvPr>
        <xdr:cNvSpPr>
          <a:spLocks noChangeArrowheads="1"/>
        </xdr:cNvSpPr>
      </xdr:nvSpPr>
      <xdr:spPr bwMode="auto">
        <a:xfrm flipV="1">
          <a:off x="9191625" y="1560712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47625</xdr:colOff>
      <xdr:row>140</xdr:row>
      <xdr:rowOff>33750</xdr:rowOff>
    </xdr:from>
    <xdr:to>
      <xdr:col>15</xdr:col>
      <xdr:colOff>299625</xdr:colOff>
      <xdr:row>141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DBAEFA0F-5A00-4D66-9568-1892C2F376D2}"/>
            </a:ext>
          </a:extLst>
        </xdr:cNvPr>
        <xdr:cNvSpPr/>
      </xdr:nvSpPr>
      <xdr:spPr>
        <a:xfrm flipV="1">
          <a:off x="9191625" y="20893500"/>
          <a:ext cx="252000" cy="204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10</xdr:col>
      <xdr:colOff>523875</xdr:colOff>
      <xdr:row>71</xdr:row>
      <xdr:rowOff>85725</xdr:rowOff>
    </xdr:from>
    <xdr:ext cx="2295525" cy="533400"/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A529A35-071D-47CE-8624-2714E0FA14BD}"/>
            </a:ext>
          </a:extLst>
        </xdr:cNvPr>
        <xdr:cNvSpPr>
          <a:spLocks noChangeArrowheads="1"/>
        </xdr:cNvSpPr>
      </xdr:nvSpPr>
      <xdr:spPr bwMode="auto">
        <a:xfrm>
          <a:off x="6619875" y="106584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oneCellAnchor>
    <xdr:from>
      <xdr:col>15</xdr:col>
      <xdr:colOff>47625</xdr:colOff>
      <xdr:row>34</xdr:row>
      <xdr:rowOff>33750</xdr:rowOff>
    </xdr:from>
    <xdr:ext cx="252000" cy="252000"/>
    <xdr:sp macro="" textlink="">
      <xdr:nvSpPr>
        <xdr:cNvPr id="10" name="Down Arrow 44">
          <a:extLst>
            <a:ext uri="{FF2B5EF4-FFF2-40B4-BE49-F238E27FC236}">
              <a16:creationId xmlns:a16="http://schemas.microsoft.com/office/drawing/2014/main" id="{502C4D1F-55CE-45B1-8E27-DE335C9CA085}"/>
            </a:ext>
          </a:extLst>
        </xdr:cNvPr>
        <xdr:cNvSpPr>
          <a:spLocks noChangeArrowheads="1"/>
        </xdr:cNvSpPr>
      </xdr:nvSpPr>
      <xdr:spPr bwMode="auto">
        <a:xfrm flipV="1">
          <a:off x="9191625" y="503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15</xdr:col>
      <xdr:colOff>47625</xdr:colOff>
      <xdr:row>69</xdr:row>
      <xdr:rowOff>33750</xdr:rowOff>
    </xdr:from>
    <xdr:to>
      <xdr:col>15</xdr:col>
      <xdr:colOff>299625</xdr:colOff>
      <xdr:row>70</xdr:row>
      <xdr:rowOff>95250</xdr:rowOff>
    </xdr:to>
    <xdr:sp macro="" textlink="">
      <xdr:nvSpPr>
        <xdr:cNvPr id="11" name="Down Arrow 13">
          <a:extLst>
            <a:ext uri="{FF2B5EF4-FFF2-40B4-BE49-F238E27FC236}">
              <a16:creationId xmlns:a16="http://schemas.microsoft.com/office/drawing/2014/main" id="{C540C5B8-42A2-473A-8445-B868F1E25418}"/>
            </a:ext>
          </a:extLst>
        </xdr:cNvPr>
        <xdr:cNvSpPr/>
      </xdr:nvSpPr>
      <xdr:spPr>
        <a:xfrm flipV="1">
          <a:off x="9191625" y="10320750"/>
          <a:ext cx="252000" cy="204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15</xdr:col>
      <xdr:colOff>66675</xdr:colOff>
      <xdr:row>0</xdr:row>
      <xdr:rowOff>180975</xdr:rowOff>
    </xdr:from>
    <xdr:ext cx="304800" cy="342900"/>
    <xdr:pic>
      <xdr:nvPicPr>
        <xdr:cNvPr id="12" name="Picture 359">
          <a:extLst>
            <a:ext uri="{FF2B5EF4-FFF2-40B4-BE49-F238E27FC236}">
              <a16:creationId xmlns:a16="http://schemas.microsoft.com/office/drawing/2014/main" id="{A7BFA631-6B91-48E3-A885-7BB9BC820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9210675" y="1428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10</xdr:col>
      <xdr:colOff>523875</xdr:colOff>
      <xdr:row>0</xdr:row>
      <xdr:rowOff>85725</xdr:rowOff>
    </xdr:from>
    <xdr:ext cx="2295525" cy="533400"/>
    <xdr:sp macro="" textlink="">
      <xdr:nvSpPr>
        <xdr:cNvPr id="13" name="AutoShape 32">
          <a:extLst>
            <a:ext uri="{FF2B5EF4-FFF2-40B4-BE49-F238E27FC236}">
              <a16:creationId xmlns:a16="http://schemas.microsoft.com/office/drawing/2014/main" id="{AA8E253E-81EC-44F7-A614-9BBAB7C5A1BF}"/>
            </a:ext>
          </a:extLst>
        </xdr:cNvPr>
        <xdr:cNvSpPr>
          <a:spLocks noChangeArrowheads="1"/>
        </xdr:cNvSpPr>
      </xdr:nvSpPr>
      <xdr:spPr bwMode="auto">
        <a:xfrm>
          <a:off x="66198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0</xdr:col>
      <xdr:colOff>171449</xdr:colOff>
      <xdr:row>39</xdr:row>
      <xdr:rowOff>0</xdr:rowOff>
    </xdr:from>
    <xdr:to>
      <xdr:col>9</xdr:col>
      <xdr:colOff>676274</xdr:colOff>
      <xdr:row>68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AA9EDB4F-78C8-48C6-8FA5-67C3D1476E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110</xdr:row>
      <xdr:rowOff>0</xdr:rowOff>
    </xdr:from>
    <xdr:to>
      <xdr:col>10</xdr:col>
      <xdr:colOff>0</xdr:colOff>
      <xdr:row>139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D6F9E21-E93E-4EB2-B960-513BC5147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47625</xdr:colOff>
      <xdr:row>106</xdr:row>
      <xdr:rowOff>24225</xdr:rowOff>
    </xdr:from>
    <xdr:ext cx="252000" cy="252000"/>
    <xdr:sp macro="" textlink="">
      <xdr:nvSpPr>
        <xdr:cNvPr id="2" name="Down Arrow 44">
          <a:extLst>
            <a:ext uri="{FF2B5EF4-FFF2-40B4-BE49-F238E27FC236}">
              <a16:creationId xmlns:a16="http://schemas.microsoft.com/office/drawing/2014/main" id="{C6A18A32-B44A-4246-AF2D-BD11F1B06703}"/>
            </a:ext>
          </a:extLst>
        </xdr:cNvPr>
        <xdr:cNvSpPr>
          <a:spLocks noChangeArrowheads="1"/>
        </xdr:cNvSpPr>
      </xdr:nvSpPr>
      <xdr:spPr bwMode="auto">
        <a:xfrm flipV="1">
          <a:off x="10410825" y="15597600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142</xdr:row>
      <xdr:rowOff>33750</xdr:rowOff>
    </xdr:from>
    <xdr:to>
      <xdr:col>17</xdr:col>
      <xdr:colOff>299625</xdr:colOff>
      <xdr:row>143</xdr:row>
      <xdr:rowOff>95250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EE2F95A5-A6A5-4FBC-A0DF-3DA0B77CDB93}"/>
            </a:ext>
          </a:extLst>
        </xdr:cNvPr>
        <xdr:cNvSpPr/>
      </xdr:nvSpPr>
      <xdr:spPr>
        <a:xfrm flipV="1">
          <a:off x="10410825" y="20893500"/>
          <a:ext cx="252000" cy="204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11</xdr:col>
      <xdr:colOff>523875</xdr:colOff>
      <xdr:row>72</xdr:row>
      <xdr:rowOff>85725</xdr:rowOff>
    </xdr:from>
    <xdr:ext cx="2295525" cy="533400"/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38F281A2-FD5D-4970-93D9-CA3F80370079}"/>
            </a:ext>
          </a:extLst>
        </xdr:cNvPr>
        <xdr:cNvSpPr>
          <a:spLocks noChangeArrowheads="1"/>
        </xdr:cNvSpPr>
      </xdr:nvSpPr>
      <xdr:spPr bwMode="auto">
        <a:xfrm>
          <a:off x="7229475" y="1065847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oneCellAnchor>
    <xdr:from>
      <xdr:col>17</xdr:col>
      <xdr:colOff>47625</xdr:colOff>
      <xdr:row>34</xdr:row>
      <xdr:rowOff>33750</xdr:rowOff>
    </xdr:from>
    <xdr:ext cx="252000" cy="252000"/>
    <xdr:sp macro="" textlink="">
      <xdr:nvSpPr>
        <xdr:cNvPr id="5" name="Down Arrow 44">
          <a:extLst>
            <a:ext uri="{FF2B5EF4-FFF2-40B4-BE49-F238E27FC236}">
              <a16:creationId xmlns:a16="http://schemas.microsoft.com/office/drawing/2014/main" id="{C2F89FD5-90BD-4F29-88AB-99E61B6522DF}"/>
            </a:ext>
          </a:extLst>
        </xdr:cNvPr>
        <xdr:cNvSpPr>
          <a:spLocks noChangeArrowheads="1"/>
        </xdr:cNvSpPr>
      </xdr:nvSpPr>
      <xdr:spPr bwMode="auto">
        <a:xfrm flipV="1">
          <a:off x="10410825" y="5034375"/>
          <a:ext cx="252000" cy="252000"/>
        </a:xfrm>
        <a:prstGeom prst="downArrow">
          <a:avLst>
            <a:gd name="adj1" fmla="val 50000"/>
            <a:gd name="adj2" fmla="val 50000"/>
          </a:avLst>
        </a:prstGeom>
        <a:solidFill>
          <a:srgbClr val="E46C0A"/>
        </a:solidFill>
        <a:ln w="25400" algn="ctr">
          <a:solidFill>
            <a:srgbClr val="984807"/>
          </a:solidFill>
          <a:miter lim="800000"/>
          <a:headEnd/>
          <a:tailEnd/>
        </a:ln>
      </xdr:spPr>
    </xdr:sp>
    <xdr:clientData/>
  </xdr:oneCellAnchor>
  <xdr:twoCellAnchor>
    <xdr:from>
      <xdr:col>17</xdr:col>
      <xdr:colOff>47625</xdr:colOff>
      <xdr:row>70</xdr:row>
      <xdr:rowOff>33750</xdr:rowOff>
    </xdr:from>
    <xdr:to>
      <xdr:col>17</xdr:col>
      <xdr:colOff>299625</xdr:colOff>
      <xdr:row>71</xdr:row>
      <xdr:rowOff>95250</xdr:rowOff>
    </xdr:to>
    <xdr:sp macro="" textlink="">
      <xdr:nvSpPr>
        <xdr:cNvPr id="6" name="Down Arrow 11">
          <a:extLst>
            <a:ext uri="{FF2B5EF4-FFF2-40B4-BE49-F238E27FC236}">
              <a16:creationId xmlns:a16="http://schemas.microsoft.com/office/drawing/2014/main" id="{890642FB-A177-4352-A37F-6117AB6A80B8}"/>
            </a:ext>
          </a:extLst>
        </xdr:cNvPr>
        <xdr:cNvSpPr/>
      </xdr:nvSpPr>
      <xdr:spPr>
        <a:xfrm flipV="1">
          <a:off x="10410825" y="10320750"/>
          <a:ext cx="252000" cy="204375"/>
        </a:xfrm>
        <a:prstGeom prst="down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GB"/>
        </a:p>
      </xdr:txBody>
    </xdr:sp>
    <xdr:clientData/>
  </xdr:twoCellAnchor>
  <xdr:oneCellAnchor>
    <xdr:from>
      <xdr:col>17</xdr:col>
      <xdr:colOff>66675</xdr:colOff>
      <xdr:row>0</xdr:row>
      <xdr:rowOff>180975</xdr:rowOff>
    </xdr:from>
    <xdr:ext cx="304800" cy="342900"/>
    <xdr:pic>
      <xdr:nvPicPr>
        <xdr:cNvPr id="7" name="Picture 359">
          <a:extLst>
            <a:ext uri="{FF2B5EF4-FFF2-40B4-BE49-F238E27FC236}">
              <a16:creationId xmlns:a16="http://schemas.microsoft.com/office/drawing/2014/main" id="{663003B8-ACCA-4D5F-9D61-CDD5F8E0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646" t="61760" r="39688" b="34908"/>
        <a:stretch>
          <a:fillRect/>
        </a:stretch>
      </xdr:blipFill>
      <xdr:spPr bwMode="auto">
        <a:xfrm>
          <a:off x="10429875" y="142875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11</xdr:col>
      <xdr:colOff>523875</xdr:colOff>
      <xdr:row>0</xdr:row>
      <xdr:rowOff>85725</xdr:rowOff>
    </xdr:from>
    <xdr:ext cx="2295525" cy="533400"/>
    <xdr:sp macro="" textlink="">
      <xdr:nvSpPr>
        <xdr:cNvPr id="8" name="AutoShape 32">
          <a:extLst>
            <a:ext uri="{FF2B5EF4-FFF2-40B4-BE49-F238E27FC236}">
              <a16:creationId xmlns:a16="http://schemas.microsoft.com/office/drawing/2014/main" id="{8C16CD49-E972-4762-9E09-F97B0CB12AE3}"/>
            </a:ext>
          </a:extLst>
        </xdr:cNvPr>
        <xdr:cNvSpPr>
          <a:spLocks noChangeArrowheads="1"/>
        </xdr:cNvSpPr>
      </xdr:nvSpPr>
      <xdr:spPr bwMode="auto">
        <a:xfrm>
          <a:off x="7229475" y="85725"/>
          <a:ext cx="2295525" cy="533400"/>
        </a:xfrm>
        <a:prstGeom prst="roundRect">
          <a:avLst>
            <a:gd name="adj" fmla="val 16667"/>
          </a:avLst>
        </a:prstGeom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Children's Social Care </a:t>
          </a:r>
        </a:p>
        <a:p>
          <a:pPr algn="ctr" rtl="0">
            <a:defRPr sz="1000"/>
          </a:pPr>
          <a:r>
            <a:rPr lang="en-GB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Benchmarking</a:t>
          </a:r>
        </a:p>
      </xdr:txBody>
    </xdr:sp>
    <xdr:clientData/>
  </xdr:oneCellAnchor>
  <xdr:twoCellAnchor>
    <xdr:from>
      <xdr:col>1</xdr:col>
      <xdr:colOff>0</xdr:colOff>
      <xdr:row>111</xdr:row>
      <xdr:rowOff>0</xdr:rowOff>
    </xdr:from>
    <xdr:to>
      <xdr:col>7</xdr:col>
      <xdr:colOff>209550</xdr:colOff>
      <xdr:row>140</xdr:row>
      <xdr:rowOff>119063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DC77DA6-AAB6-42DF-ACF0-CC9167401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7</xdr:col>
      <xdr:colOff>209550</xdr:colOff>
      <xdr:row>68</xdr:row>
      <xdr:rowOff>119063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DCA7F8E2-8A19-49D5-A724-1181EF8BE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hildren's%20Social%20Care/2.%20LA%20Benchmarking/2.%20Childrens'%20Social%20Care/Benchmarking%20Reports%20(working%20files)/Quarterly%20Reports/2015-16%20Q2/2015-16%20Q1/(Restricted)%20Quarterly%20Benchmarking%20Report%202015-16%20Q1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Children's%20Social%20Care\2.%20LA%20Benchmarking\2.%20Children's%20Social%20Care\3.%20CSC%20Workforce%20Benchmarking\Previous%20Years\2013-17\2016\(Public)%202016%20CSC%20Workforce%20Benchmarking%20Report%20v1.xlsm" TargetMode="External"/><Relationship Id="rId1" Type="http://schemas.openxmlformats.org/officeDocument/2006/relationships/externalLinkPath" Target="/Children's%20Social%20Care/2.%20LA%20Benchmarking/2.%20Children's%20Social%20Care/3.%20CSC%20Workforce%20Benchmarking/Previous%20Years/2013-17/2016/(Public)%202016%20CSC%20Workforce%20Benchmarking%20Report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Home"/>
      <sheetName val="Coverage"/>
      <sheetName val="IDACI"/>
      <sheetName val="Population"/>
      <sheetName val="CAF_EHA"/>
      <sheetName val="Referrals"/>
      <sheetName val="Referral_Source"/>
      <sheetName val="Re-referrals"/>
      <sheetName val="Assessments"/>
      <sheetName val="Children in Need"/>
      <sheetName val="Section 47 Enquiries"/>
      <sheetName val="Initial CP Conferences"/>
      <sheetName val="Child Protection Plans"/>
      <sheetName val="Court Applications"/>
      <sheetName val="Looked After Children"/>
      <sheetName val="Adoption"/>
      <sheetName val="ROSGO"/>
      <sheetName val="Commentary"/>
      <sheetName val="(Restricted) Quarterly Benchmar"/>
    </sheetNames>
    <sheetDataSet>
      <sheetData sheetId="0"/>
      <sheetData sheetId="1">
        <row r="13">
          <cell r="J13" t="str">
            <v>Bracknell Forest</v>
          </cell>
        </row>
        <row r="14">
          <cell r="J14" t="str">
            <v>Brighton &amp; Hove</v>
          </cell>
        </row>
        <row r="15">
          <cell r="J15" t="str">
            <v>Buckinghamshire</v>
          </cell>
        </row>
        <row r="16">
          <cell r="J16" t="str">
            <v>East Sussex</v>
          </cell>
        </row>
        <row r="17">
          <cell r="J17" t="str">
            <v>Hampshire</v>
          </cell>
        </row>
        <row r="18">
          <cell r="J18" t="str">
            <v>Isle of Wight</v>
          </cell>
        </row>
        <row r="19">
          <cell r="J19" t="str">
            <v>Kent</v>
          </cell>
        </row>
        <row r="20">
          <cell r="J20" t="str">
            <v>Medway</v>
          </cell>
        </row>
        <row r="21">
          <cell r="J21" t="str">
            <v>Milton Keynes</v>
          </cell>
        </row>
        <row r="22">
          <cell r="J22" t="str">
            <v>Oxfordshire</v>
          </cell>
        </row>
        <row r="23">
          <cell r="J23" t="str">
            <v>Portsmouth</v>
          </cell>
        </row>
        <row r="24">
          <cell r="J24" t="str">
            <v>Reading</v>
          </cell>
        </row>
        <row r="25">
          <cell r="J25" t="str">
            <v>Slough</v>
          </cell>
        </row>
        <row r="26">
          <cell r="J26" t="str">
            <v>Somerset</v>
          </cell>
        </row>
        <row r="27">
          <cell r="J27" t="str">
            <v>Southampton</v>
          </cell>
        </row>
        <row r="28">
          <cell r="J28" t="str">
            <v>Surrey</v>
          </cell>
        </row>
        <row r="29">
          <cell r="J29" t="str">
            <v>West Berkshire</v>
          </cell>
        </row>
        <row r="30">
          <cell r="J30" t="str">
            <v>West Sussex</v>
          </cell>
        </row>
        <row r="31">
          <cell r="J31" t="str">
            <v>Windsor &amp; Maidenhead</v>
          </cell>
        </row>
        <row r="32">
          <cell r="J32" t="str">
            <v>Wokingham</v>
          </cell>
        </row>
        <row r="33">
          <cell r="J33" t="str">
            <v>(None)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ontpage"/>
      <sheetName val="Home"/>
      <sheetName val="Vacancies"/>
      <sheetName val="Turnover"/>
      <sheetName val="Agency"/>
    </sheetNames>
    <sheetDataSet>
      <sheetData sheetId="0" refreshError="1"/>
      <sheetData sheetId="1">
        <row r="7">
          <cell r="B7" t="str">
            <v>(None)</v>
          </cell>
        </row>
        <row r="14">
          <cell r="J14" t="str">
            <v>Bracknell Forest</v>
          </cell>
        </row>
        <row r="15">
          <cell r="J15" t="str">
            <v>Brighton &amp; Hove</v>
          </cell>
        </row>
        <row r="16">
          <cell r="J16" t="str">
            <v>Buckinghamshire</v>
          </cell>
        </row>
        <row r="17">
          <cell r="J17" t="str">
            <v>East Sussex</v>
          </cell>
        </row>
        <row r="18">
          <cell r="J18" t="str">
            <v>Hampshire</v>
          </cell>
        </row>
        <row r="19">
          <cell r="J19" t="str">
            <v>Isle of Wight</v>
          </cell>
        </row>
        <row r="20">
          <cell r="J20" t="str">
            <v>Kent</v>
          </cell>
        </row>
        <row r="21">
          <cell r="J21" t="str">
            <v>Medway</v>
          </cell>
        </row>
        <row r="22">
          <cell r="J22" t="str">
            <v>Milton Keynes</v>
          </cell>
        </row>
        <row r="23">
          <cell r="J23" t="str">
            <v>Oxfordshire</v>
          </cell>
        </row>
        <row r="24">
          <cell r="J24" t="str">
            <v>Portsmouth</v>
          </cell>
        </row>
        <row r="25">
          <cell r="J25" t="str">
            <v>Reading</v>
          </cell>
        </row>
        <row r="26">
          <cell r="J26" t="str">
            <v>Slough</v>
          </cell>
        </row>
        <row r="27">
          <cell r="J27" t="str">
            <v>Somerset</v>
          </cell>
        </row>
        <row r="28">
          <cell r="J28" t="str">
            <v>Southampton</v>
          </cell>
        </row>
        <row r="29">
          <cell r="J29" t="str">
            <v>Surrey</v>
          </cell>
        </row>
        <row r="30">
          <cell r="J30" t="str">
            <v>Swindon</v>
          </cell>
        </row>
        <row r="31">
          <cell r="J31" t="str">
            <v>Torbay</v>
          </cell>
        </row>
        <row r="32">
          <cell r="J32" t="str">
            <v>West Berkshire</v>
          </cell>
        </row>
        <row r="33">
          <cell r="J33" t="str">
            <v>West Sussex</v>
          </cell>
        </row>
        <row r="34">
          <cell r="J34" t="str">
            <v>Windsor &amp; Maidenhead</v>
          </cell>
        </row>
        <row r="35">
          <cell r="J35" t="str">
            <v>Wokingham</v>
          </cell>
        </row>
        <row r="36">
          <cell r="J36" t="str">
            <v>(None)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85100"/>
        </a:solidFill>
        <a:ln w="19050">
          <a:solidFill>
            <a:srgbClr val="C85100"/>
          </a:solidFill>
          <a:round/>
          <a:headEnd/>
          <a:tailEnd/>
        </a:ln>
      </a:spPr>
      <a:bodyPr vertOverflow="clip" wrap="square" lIns="27432" tIns="22860" rIns="27432" bIns="0" anchor="ctr" upright="1"/>
      <a:lstStyle>
        <a:defPPr algn="ctr" rtl="0">
          <a:defRPr sz="1200" b="1" i="0" u="none" strike="noStrike" baseline="0">
            <a:solidFill>
              <a:srgbClr val="FFFFFF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25"/>
  <sheetViews>
    <sheetView workbookViewId="0">
      <selection activeCell="A15" sqref="A15"/>
    </sheetView>
    <sheetView workbookViewId="1"/>
  </sheetViews>
  <sheetFormatPr defaultRowHeight="12.75" x14ac:dyDescent="0.2"/>
  <cols>
    <col min="1" max="1" width="20.5703125" bestFit="1" customWidth="1"/>
  </cols>
  <sheetData>
    <row r="1" spans="1:1" x14ac:dyDescent="0.2">
      <c r="A1" s="125" t="s">
        <v>62</v>
      </c>
    </row>
    <row r="2" spans="1:1" x14ac:dyDescent="0.2">
      <c r="A2" t="s">
        <v>0</v>
      </c>
    </row>
    <row r="3" spans="1:1" x14ac:dyDescent="0.2">
      <c r="A3" t="s">
        <v>22</v>
      </c>
    </row>
    <row r="4" spans="1:1" x14ac:dyDescent="0.2">
      <c r="A4" t="s">
        <v>8</v>
      </c>
    </row>
    <row r="5" spans="1:1" x14ac:dyDescent="0.2">
      <c r="A5" t="s">
        <v>4</v>
      </c>
    </row>
    <row r="6" spans="1:1" x14ac:dyDescent="0.2">
      <c r="A6" t="s">
        <v>6</v>
      </c>
    </row>
    <row r="7" spans="1:1" x14ac:dyDescent="0.2">
      <c r="A7" t="s">
        <v>1</v>
      </c>
    </row>
    <row r="8" spans="1:1" x14ac:dyDescent="0.2">
      <c r="A8" t="s">
        <v>9</v>
      </c>
    </row>
    <row r="9" spans="1:1" x14ac:dyDescent="0.2">
      <c r="A9" t="s">
        <v>2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3</v>
      </c>
    </row>
    <row r="14" spans="1:1" x14ac:dyDescent="0.2">
      <c r="A14" t="s">
        <v>13</v>
      </c>
    </row>
    <row r="15" spans="1:1" x14ac:dyDescent="0.2">
      <c r="A15" t="s">
        <v>27</v>
      </c>
    </row>
    <row r="16" spans="1:1" x14ac:dyDescent="0.2">
      <c r="A16" t="s">
        <v>14</v>
      </c>
    </row>
    <row r="17" spans="1:1" x14ac:dyDescent="0.2">
      <c r="A17" t="s">
        <v>7</v>
      </c>
    </row>
    <row r="18" spans="1:1" x14ac:dyDescent="0.2">
      <c r="A18" t="s">
        <v>41</v>
      </c>
    </row>
    <row r="19" spans="1:1" x14ac:dyDescent="0.2">
      <c r="A19" t="s">
        <v>15</v>
      </c>
    </row>
    <row r="20" spans="1:1" x14ac:dyDescent="0.2">
      <c r="A20" t="s">
        <v>5</v>
      </c>
    </row>
    <row r="21" spans="1:1" x14ac:dyDescent="0.2">
      <c r="A21" t="s">
        <v>21</v>
      </c>
    </row>
    <row r="22" spans="1:1" x14ac:dyDescent="0.2">
      <c r="A22" t="s">
        <v>16</v>
      </c>
    </row>
    <row r="23" spans="1:1" x14ac:dyDescent="0.2">
      <c r="A23" t="s">
        <v>23</v>
      </c>
    </row>
    <row r="24" spans="1:1" x14ac:dyDescent="0.2">
      <c r="A24" t="s">
        <v>43</v>
      </c>
    </row>
    <row r="25" spans="1:1" x14ac:dyDescent="0.2">
      <c r="A25" t="s">
        <v>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7E245-A6B0-4E6C-86BE-F9823CAED75C}">
  <sheetPr codeName="Sheet36">
    <tabColor indexed="39"/>
  </sheetPr>
  <dimension ref="A1:V164"/>
  <sheetViews>
    <sheetView topLeftCell="A27" zoomScaleNormal="100" workbookViewId="0">
      <selection activeCell="X164" sqref="X164"/>
    </sheetView>
    <sheetView workbookViewId="1"/>
  </sheetViews>
  <sheetFormatPr defaultColWidth="9.140625" defaultRowHeight="11.25" customHeight="1" x14ac:dyDescent="0.2"/>
  <cols>
    <col min="1" max="1" width="2.5703125" style="299" customWidth="1"/>
    <col min="2" max="2" width="18.28515625" style="299" customWidth="1"/>
    <col min="3" max="3" width="1.42578125" style="299" customWidth="1"/>
    <col min="4" max="4" width="10.28515625" style="299" customWidth="1"/>
    <col min="5" max="16" width="8.5703125" style="299" customWidth="1"/>
    <col min="17" max="17" width="2.5703125" style="299" customWidth="1"/>
    <col min="18" max="18" width="6.42578125" style="301" customWidth="1"/>
    <col min="19" max="19" width="4.85546875" style="301" customWidth="1"/>
    <col min="20" max="20" width="17" style="300" hidden="1" customWidth="1"/>
    <col min="21" max="21" width="5.7109375" style="300" hidden="1" customWidth="1"/>
    <col min="22" max="16384" width="9.140625" style="299"/>
  </cols>
  <sheetData>
    <row r="1" spans="1:21" ht="18.75" customHeight="1" x14ac:dyDescent="0.2">
      <c r="A1" s="336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35"/>
      <c r="R1" s="356"/>
      <c r="S1" s="355"/>
      <c r="T1" s="354"/>
      <c r="U1" s="354"/>
    </row>
    <row r="2" spans="1:21" ht="18.75" customHeight="1" x14ac:dyDescent="0.2">
      <c r="A2" s="321"/>
      <c r="B2" s="353" t="s">
        <v>122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17"/>
      <c r="R2" s="310"/>
      <c r="S2" s="309"/>
    </row>
    <row r="3" spans="1:21" ht="18.75" customHeight="1" x14ac:dyDescent="0.2">
      <c r="A3" s="352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0"/>
      <c r="R3" s="310"/>
      <c r="S3" s="309"/>
    </row>
    <row r="4" spans="1:21" ht="13.5" customHeight="1" x14ac:dyDescent="0.2">
      <c r="A4" s="336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35"/>
      <c r="R4" s="310"/>
      <c r="S4" s="309"/>
    </row>
    <row r="5" spans="1:21" ht="15" customHeight="1" x14ac:dyDescent="0.2">
      <c r="A5" s="321"/>
      <c r="B5" s="332" t="s">
        <v>123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17"/>
      <c r="R5" s="310"/>
      <c r="S5" s="309"/>
      <c r="T5" s="299"/>
      <c r="U5" s="299"/>
    </row>
    <row r="6" spans="1:21" ht="15" customHeight="1" x14ac:dyDescent="0.2">
      <c r="A6" s="321"/>
      <c r="B6" s="209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17"/>
      <c r="R6" s="310"/>
      <c r="S6" s="309"/>
    </row>
    <row r="7" spans="1:21" ht="12.75" customHeight="1" x14ac:dyDescent="0.2">
      <c r="A7" s="321"/>
      <c r="B7" s="331"/>
      <c r="C7" s="331"/>
      <c r="D7" s="449" t="s">
        <v>121</v>
      </c>
      <c r="E7" s="451" t="s">
        <v>109</v>
      </c>
      <c r="F7" s="452"/>
      <c r="G7" s="452"/>
      <c r="H7" s="452"/>
      <c r="I7" s="452"/>
      <c r="J7" s="453"/>
      <c r="K7" s="451" t="s">
        <v>108</v>
      </c>
      <c r="L7" s="452"/>
      <c r="M7" s="452"/>
      <c r="N7" s="452"/>
      <c r="O7" s="452"/>
      <c r="P7" s="453"/>
      <c r="Q7" s="317"/>
      <c r="R7" s="310"/>
      <c r="S7" s="309"/>
    </row>
    <row r="8" spans="1:21" s="330" customFormat="1" ht="36" customHeight="1" x14ac:dyDescent="0.2">
      <c r="A8" s="344"/>
      <c r="B8" s="349"/>
      <c r="C8" s="326"/>
      <c r="D8" s="450"/>
      <c r="E8" s="362" t="s">
        <v>118</v>
      </c>
      <c r="F8" s="361" t="s">
        <v>117</v>
      </c>
      <c r="G8" s="361" t="s">
        <v>116</v>
      </c>
      <c r="H8" s="361" t="s">
        <v>115</v>
      </c>
      <c r="I8" s="361" t="s">
        <v>114</v>
      </c>
      <c r="J8" s="360" t="s">
        <v>113</v>
      </c>
      <c r="K8" s="362" t="s">
        <v>118</v>
      </c>
      <c r="L8" s="361" t="s">
        <v>117</v>
      </c>
      <c r="M8" s="361" t="s">
        <v>116</v>
      </c>
      <c r="N8" s="361" t="s">
        <v>115</v>
      </c>
      <c r="O8" s="361" t="s">
        <v>114</v>
      </c>
      <c r="P8" s="360" t="s">
        <v>113</v>
      </c>
      <c r="Q8" s="343"/>
      <c r="R8" s="342"/>
      <c r="S8" s="341"/>
      <c r="T8" s="330" t="s">
        <v>125</v>
      </c>
    </row>
    <row r="9" spans="1:21" s="330" customFormat="1" ht="13.5" customHeight="1" x14ac:dyDescent="0.2">
      <c r="A9" s="344"/>
      <c r="B9" s="329" t="s">
        <v>0</v>
      </c>
      <c r="C9" s="326"/>
      <c r="D9" s="398">
        <v>57</v>
      </c>
      <c r="E9" s="370">
        <v>38</v>
      </c>
      <c r="F9" s="371">
        <v>18</v>
      </c>
      <c r="G9" s="371">
        <v>0</v>
      </c>
      <c r="H9" s="371">
        <v>1</v>
      </c>
      <c r="I9" s="372">
        <v>0</v>
      </c>
      <c r="J9" s="373">
        <v>0</v>
      </c>
      <c r="K9" s="340">
        <f t="shared" ref="K9:K32" si="0">IF(E9="x","x",E9/$D9)</f>
        <v>0.66666666666666663</v>
      </c>
      <c r="L9" s="339">
        <f t="shared" ref="L9:L32" si="1">IF(F9="x","x",F9/$D9)</f>
        <v>0.31578947368421051</v>
      </c>
      <c r="M9" s="339">
        <f t="shared" ref="M9:M32" si="2">IF(G9="x","x",G9/$D9)</f>
        <v>0</v>
      </c>
      <c r="N9" s="339">
        <f t="shared" ref="N9:N32" si="3">IF(H9="x","x",H9/$D9)</f>
        <v>1.7543859649122806E-2</v>
      </c>
      <c r="O9" s="339">
        <f t="shared" ref="O9:O32" si="4">IF(I9="x","x",I9/$D9)</f>
        <v>0</v>
      </c>
      <c r="P9" s="338">
        <f t="shared" ref="P9:P32" si="5">IF(J9="x","x",J9/$D9)</f>
        <v>0</v>
      </c>
      <c r="Q9" s="343"/>
      <c r="R9" s="342"/>
      <c r="S9" s="341"/>
      <c r="T9" s="345">
        <f>SUM(H9:J9)</f>
        <v>1</v>
      </c>
    </row>
    <row r="10" spans="1:21" s="330" customFormat="1" ht="13.5" customHeight="1" x14ac:dyDescent="0.2">
      <c r="A10" s="344"/>
      <c r="B10" s="329" t="s">
        <v>22</v>
      </c>
      <c r="C10" s="326"/>
      <c r="D10" s="398">
        <v>237</v>
      </c>
      <c r="E10" s="370">
        <v>101</v>
      </c>
      <c r="F10" s="371">
        <v>81</v>
      </c>
      <c r="G10" s="371">
        <v>44</v>
      </c>
      <c r="H10" s="371">
        <v>10</v>
      </c>
      <c r="I10" s="371">
        <v>0</v>
      </c>
      <c r="J10" s="374">
        <v>1</v>
      </c>
      <c r="K10" s="340">
        <f t="shared" si="0"/>
        <v>0.42616033755274263</v>
      </c>
      <c r="L10" s="339">
        <f t="shared" si="1"/>
        <v>0.34177215189873417</v>
      </c>
      <c r="M10" s="339">
        <f t="shared" si="2"/>
        <v>0.18565400843881857</v>
      </c>
      <c r="N10" s="339">
        <f t="shared" si="3"/>
        <v>4.2194092827004218E-2</v>
      </c>
      <c r="O10" s="339">
        <f t="shared" si="4"/>
        <v>0</v>
      </c>
      <c r="P10" s="338">
        <f t="shared" si="5"/>
        <v>4.2194092827004216E-3</v>
      </c>
      <c r="Q10" s="343"/>
      <c r="R10" s="342"/>
      <c r="S10" s="341"/>
      <c r="T10" s="345">
        <f t="shared" ref="T10:T32" si="6">SUM(H10:J10)</f>
        <v>11</v>
      </c>
    </row>
    <row r="11" spans="1:21" s="330" customFormat="1" ht="13.5" customHeight="1" x14ac:dyDescent="0.2">
      <c r="A11" s="344"/>
      <c r="B11" s="329" t="s">
        <v>8</v>
      </c>
      <c r="C11" s="326"/>
      <c r="D11" s="398">
        <v>235</v>
      </c>
      <c r="E11" s="370">
        <v>131</v>
      </c>
      <c r="F11" s="371">
        <v>60</v>
      </c>
      <c r="G11" s="371">
        <v>40</v>
      </c>
      <c r="H11" s="371">
        <v>3</v>
      </c>
      <c r="I11" s="371">
        <v>1</v>
      </c>
      <c r="J11" s="374">
        <v>0</v>
      </c>
      <c r="K11" s="340">
        <f t="shared" si="0"/>
        <v>0.55744680851063833</v>
      </c>
      <c r="L11" s="339">
        <f t="shared" si="1"/>
        <v>0.25531914893617019</v>
      </c>
      <c r="M11" s="339">
        <f t="shared" si="2"/>
        <v>0.1702127659574468</v>
      </c>
      <c r="N11" s="339">
        <f t="shared" si="3"/>
        <v>1.276595744680851E-2</v>
      </c>
      <c r="O11" s="339">
        <f t="shared" si="4"/>
        <v>4.2553191489361703E-3</v>
      </c>
      <c r="P11" s="338">
        <f t="shared" si="5"/>
        <v>0</v>
      </c>
      <c r="Q11" s="343"/>
      <c r="R11" s="342"/>
      <c r="S11" s="341"/>
      <c r="T11" s="345">
        <f t="shared" si="6"/>
        <v>4</v>
      </c>
    </row>
    <row r="12" spans="1:21" s="330" customFormat="1" ht="13.5" customHeight="1" x14ac:dyDescent="0.2">
      <c r="A12" s="344"/>
      <c r="B12" s="329" t="s">
        <v>4</v>
      </c>
      <c r="C12" s="326"/>
      <c r="D12" s="398">
        <v>374</v>
      </c>
      <c r="E12" s="370">
        <v>84</v>
      </c>
      <c r="F12" s="371">
        <v>77</v>
      </c>
      <c r="G12" s="371">
        <v>75</v>
      </c>
      <c r="H12" s="371">
        <v>112</v>
      </c>
      <c r="I12" s="371">
        <v>21</v>
      </c>
      <c r="J12" s="374">
        <v>5</v>
      </c>
      <c r="K12" s="340">
        <f t="shared" si="0"/>
        <v>0.22459893048128343</v>
      </c>
      <c r="L12" s="339">
        <f t="shared" si="1"/>
        <v>0.20588235294117646</v>
      </c>
      <c r="M12" s="339">
        <f t="shared" si="2"/>
        <v>0.20053475935828877</v>
      </c>
      <c r="N12" s="339">
        <f t="shared" si="3"/>
        <v>0.29946524064171121</v>
      </c>
      <c r="O12" s="339">
        <f t="shared" si="4"/>
        <v>5.6149732620320858E-2</v>
      </c>
      <c r="P12" s="338">
        <f t="shared" si="5"/>
        <v>1.3368983957219251E-2</v>
      </c>
      <c r="Q12" s="343"/>
      <c r="R12" s="342"/>
      <c r="S12" s="341"/>
      <c r="T12" s="345">
        <f t="shared" si="6"/>
        <v>138</v>
      </c>
    </row>
    <row r="13" spans="1:21" s="330" customFormat="1" ht="13.5" customHeight="1" x14ac:dyDescent="0.2">
      <c r="A13" s="344"/>
      <c r="B13" s="329" t="s">
        <v>6</v>
      </c>
      <c r="C13" s="326"/>
      <c r="D13" s="398">
        <v>527</v>
      </c>
      <c r="E13" s="370">
        <v>149</v>
      </c>
      <c r="F13" s="371">
        <v>147</v>
      </c>
      <c r="G13" s="371">
        <v>89</v>
      </c>
      <c r="H13" s="371">
        <v>104</v>
      </c>
      <c r="I13" s="371">
        <v>35</v>
      </c>
      <c r="J13" s="374">
        <v>3</v>
      </c>
      <c r="K13" s="340">
        <f t="shared" si="0"/>
        <v>0.2827324478178368</v>
      </c>
      <c r="L13" s="339">
        <f t="shared" si="1"/>
        <v>0.27893738140417457</v>
      </c>
      <c r="M13" s="339">
        <f t="shared" si="2"/>
        <v>0.16888045540796964</v>
      </c>
      <c r="N13" s="339">
        <f t="shared" si="3"/>
        <v>0.19734345351043645</v>
      </c>
      <c r="O13" s="339">
        <f t="shared" si="4"/>
        <v>6.6413662239089177E-2</v>
      </c>
      <c r="P13" s="338">
        <f t="shared" si="5"/>
        <v>5.6925996204933585E-3</v>
      </c>
      <c r="Q13" s="343"/>
      <c r="R13" s="342"/>
      <c r="S13" s="341"/>
      <c r="T13" s="345">
        <f t="shared" si="6"/>
        <v>142</v>
      </c>
    </row>
    <row r="14" spans="1:21" s="330" customFormat="1" ht="13.5" customHeight="1" x14ac:dyDescent="0.2">
      <c r="A14" s="344"/>
      <c r="B14" s="329" t="s">
        <v>1</v>
      </c>
      <c r="C14" s="326"/>
      <c r="D14" s="398">
        <v>65</v>
      </c>
      <c r="E14" s="370">
        <v>12</v>
      </c>
      <c r="F14" s="371">
        <v>18</v>
      </c>
      <c r="G14" s="371">
        <v>17</v>
      </c>
      <c r="H14" s="371">
        <v>14</v>
      </c>
      <c r="I14" s="371">
        <v>3</v>
      </c>
      <c r="J14" s="374">
        <v>1</v>
      </c>
      <c r="K14" s="340">
        <f t="shared" si="0"/>
        <v>0.18461538461538463</v>
      </c>
      <c r="L14" s="339">
        <f t="shared" si="1"/>
        <v>0.27692307692307694</v>
      </c>
      <c r="M14" s="339">
        <f t="shared" si="2"/>
        <v>0.26153846153846155</v>
      </c>
      <c r="N14" s="339">
        <f t="shared" si="3"/>
        <v>0.2153846153846154</v>
      </c>
      <c r="O14" s="339">
        <f t="shared" si="4"/>
        <v>4.6153846153846156E-2</v>
      </c>
      <c r="P14" s="338">
        <f t="shared" si="5"/>
        <v>1.5384615384615385E-2</v>
      </c>
      <c r="Q14" s="343"/>
      <c r="R14" s="342"/>
      <c r="S14" s="341"/>
      <c r="T14" s="345">
        <f t="shared" si="6"/>
        <v>18</v>
      </c>
    </row>
    <row r="15" spans="1:21" s="330" customFormat="1" ht="13.5" customHeight="1" x14ac:dyDescent="0.2">
      <c r="A15" s="344"/>
      <c r="B15" s="329" t="s">
        <v>9</v>
      </c>
      <c r="C15" s="326"/>
      <c r="D15" s="398">
        <v>815</v>
      </c>
      <c r="E15" s="370">
        <v>153</v>
      </c>
      <c r="F15" s="371">
        <v>197</v>
      </c>
      <c r="G15" s="371">
        <v>203</v>
      </c>
      <c r="H15" s="371">
        <v>167</v>
      </c>
      <c r="I15" s="371">
        <v>70</v>
      </c>
      <c r="J15" s="374">
        <v>25</v>
      </c>
      <c r="K15" s="340">
        <f t="shared" si="0"/>
        <v>0.18773006134969325</v>
      </c>
      <c r="L15" s="339">
        <f t="shared" si="1"/>
        <v>0.24171779141104294</v>
      </c>
      <c r="M15" s="339">
        <f t="shared" si="2"/>
        <v>0.249079754601227</v>
      </c>
      <c r="N15" s="339">
        <f t="shared" si="3"/>
        <v>0.20490797546012271</v>
      </c>
      <c r="O15" s="339">
        <f t="shared" si="4"/>
        <v>8.5889570552147243E-2</v>
      </c>
      <c r="P15" s="338">
        <f t="shared" si="5"/>
        <v>3.0674846625766871E-2</v>
      </c>
      <c r="Q15" s="343"/>
      <c r="R15" s="342"/>
      <c r="S15" s="341"/>
      <c r="T15" s="345">
        <f t="shared" si="6"/>
        <v>262</v>
      </c>
    </row>
    <row r="16" spans="1:21" s="330" customFormat="1" ht="13.5" customHeight="1" x14ac:dyDescent="0.2">
      <c r="A16" s="344"/>
      <c r="B16" s="329" t="s">
        <v>2</v>
      </c>
      <c r="C16" s="326"/>
      <c r="D16" s="398">
        <v>200</v>
      </c>
      <c r="E16" s="370">
        <v>80</v>
      </c>
      <c r="F16" s="371">
        <v>66</v>
      </c>
      <c r="G16" s="371">
        <v>27</v>
      </c>
      <c r="H16" s="371">
        <v>23</v>
      </c>
      <c r="I16" s="371">
        <v>4</v>
      </c>
      <c r="J16" s="374">
        <v>0</v>
      </c>
      <c r="K16" s="340">
        <f t="shared" si="0"/>
        <v>0.4</v>
      </c>
      <c r="L16" s="339">
        <f t="shared" si="1"/>
        <v>0.33</v>
      </c>
      <c r="M16" s="339">
        <f t="shared" si="2"/>
        <v>0.13500000000000001</v>
      </c>
      <c r="N16" s="339">
        <f t="shared" si="3"/>
        <v>0.115</v>
      </c>
      <c r="O16" s="339">
        <f t="shared" si="4"/>
        <v>0.02</v>
      </c>
      <c r="P16" s="338">
        <f t="shared" si="5"/>
        <v>0</v>
      </c>
      <c r="Q16" s="343"/>
      <c r="R16" s="342"/>
      <c r="S16" s="341"/>
      <c r="T16" s="345">
        <f t="shared" si="6"/>
        <v>27</v>
      </c>
    </row>
    <row r="17" spans="1:21" s="330" customFormat="1" ht="13.5" customHeight="1" x14ac:dyDescent="0.2">
      <c r="A17" s="344"/>
      <c r="B17" s="329" t="s">
        <v>10</v>
      </c>
      <c r="C17" s="326"/>
      <c r="D17" s="398">
        <v>161</v>
      </c>
      <c r="E17" s="370">
        <v>46</v>
      </c>
      <c r="F17" s="371">
        <v>45</v>
      </c>
      <c r="G17" s="371">
        <v>35</v>
      </c>
      <c r="H17" s="371">
        <v>28</v>
      </c>
      <c r="I17" s="371">
        <v>5</v>
      </c>
      <c r="J17" s="374">
        <v>2</v>
      </c>
      <c r="K17" s="340">
        <f t="shared" si="0"/>
        <v>0.2857142857142857</v>
      </c>
      <c r="L17" s="339">
        <f t="shared" si="1"/>
        <v>0.27950310559006208</v>
      </c>
      <c r="M17" s="339">
        <f t="shared" si="2"/>
        <v>0.21739130434782608</v>
      </c>
      <c r="N17" s="339">
        <f t="shared" si="3"/>
        <v>0.17391304347826086</v>
      </c>
      <c r="O17" s="339">
        <f t="shared" si="4"/>
        <v>3.1055900621118012E-2</v>
      </c>
      <c r="P17" s="338">
        <f t="shared" si="5"/>
        <v>1.2422360248447204E-2</v>
      </c>
      <c r="Q17" s="343"/>
      <c r="R17" s="342"/>
      <c r="S17" s="341"/>
      <c r="T17" s="345">
        <f t="shared" si="6"/>
        <v>35</v>
      </c>
    </row>
    <row r="18" spans="1:21" s="330" customFormat="1" ht="13.5" customHeight="1" x14ac:dyDescent="0.2">
      <c r="A18" s="344"/>
      <c r="B18" s="329" t="s">
        <v>11</v>
      </c>
      <c r="C18" s="326"/>
      <c r="D18" s="398">
        <v>456</v>
      </c>
      <c r="E18" s="370">
        <v>137</v>
      </c>
      <c r="F18" s="371">
        <v>124</v>
      </c>
      <c r="G18" s="371">
        <v>76</v>
      </c>
      <c r="H18" s="371">
        <v>78</v>
      </c>
      <c r="I18" s="371">
        <v>29</v>
      </c>
      <c r="J18" s="374">
        <v>12</v>
      </c>
      <c r="K18" s="340">
        <f t="shared" si="0"/>
        <v>0.30043859649122806</v>
      </c>
      <c r="L18" s="339">
        <f t="shared" si="1"/>
        <v>0.27192982456140352</v>
      </c>
      <c r="M18" s="339">
        <f t="shared" si="2"/>
        <v>0.16666666666666666</v>
      </c>
      <c r="N18" s="339">
        <f t="shared" si="3"/>
        <v>0.17105263157894737</v>
      </c>
      <c r="O18" s="339">
        <f t="shared" si="4"/>
        <v>6.3596491228070179E-2</v>
      </c>
      <c r="P18" s="338">
        <f t="shared" si="5"/>
        <v>2.6315789473684209E-2</v>
      </c>
      <c r="Q18" s="343"/>
      <c r="R18" s="342"/>
      <c r="S18" s="341"/>
      <c r="T18" s="345">
        <f t="shared" si="6"/>
        <v>119</v>
      </c>
    </row>
    <row r="19" spans="1:21" s="330" customFormat="1" ht="13.5" customHeight="1" x14ac:dyDescent="0.2">
      <c r="A19" s="344"/>
      <c r="B19" s="329" t="s">
        <v>12</v>
      </c>
      <c r="C19" s="326"/>
      <c r="D19" s="398">
        <v>155</v>
      </c>
      <c r="E19" s="370">
        <v>20</v>
      </c>
      <c r="F19" s="371">
        <v>44</v>
      </c>
      <c r="G19" s="371">
        <v>46</v>
      </c>
      <c r="H19" s="371">
        <v>29</v>
      </c>
      <c r="I19" s="371">
        <v>11</v>
      </c>
      <c r="J19" s="374">
        <v>5</v>
      </c>
      <c r="K19" s="340">
        <f t="shared" si="0"/>
        <v>0.12903225806451613</v>
      </c>
      <c r="L19" s="339">
        <f t="shared" si="1"/>
        <v>0.28387096774193549</v>
      </c>
      <c r="M19" s="339">
        <f t="shared" si="2"/>
        <v>0.29677419354838708</v>
      </c>
      <c r="N19" s="339">
        <f t="shared" si="3"/>
        <v>0.18709677419354839</v>
      </c>
      <c r="O19" s="339">
        <f t="shared" si="4"/>
        <v>7.0967741935483872E-2</v>
      </c>
      <c r="P19" s="338">
        <f t="shared" si="5"/>
        <v>3.2258064516129031E-2</v>
      </c>
      <c r="Q19" s="343"/>
      <c r="R19" s="342"/>
      <c r="S19" s="341"/>
      <c r="T19" s="345">
        <f t="shared" si="6"/>
        <v>45</v>
      </c>
    </row>
    <row r="20" spans="1:21" s="330" customFormat="1" ht="13.5" customHeight="1" x14ac:dyDescent="0.2">
      <c r="A20" s="344"/>
      <c r="B20" s="329" t="s">
        <v>3</v>
      </c>
      <c r="C20" s="326"/>
      <c r="D20" s="398">
        <v>108</v>
      </c>
      <c r="E20" s="370">
        <v>37</v>
      </c>
      <c r="F20" s="371">
        <v>71</v>
      </c>
      <c r="G20" s="371">
        <v>0</v>
      </c>
      <c r="H20" s="371">
        <v>0</v>
      </c>
      <c r="I20" s="371">
        <v>0</v>
      </c>
      <c r="J20" s="374">
        <v>0</v>
      </c>
      <c r="K20" s="340">
        <f t="shared" si="0"/>
        <v>0.34259259259259262</v>
      </c>
      <c r="L20" s="339">
        <f t="shared" si="1"/>
        <v>0.65740740740740744</v>
      </c>
      <c r="M20" s="339">
        <f t="shared" si="2"/>
        <v>0</v>
      </c>
      <c r="N20" s="339">
        <f t="shared" si="3"/>
        <v>0</v>
      </c>
      <c r="O20" s="339">
        <f t="shared" si="4"/>
        <v>0</v>
      </c>
      <c r="P20" s="338">
        <f t="shared" si="5"/>
        <v>0</v>
      </c>
      <c r="Q20" s="343"/>
      <c r="R20" s="342"/>
      <c r="S20" s="341"/>
      <c r="T20" s="345">
        <f t="shared" si="6"/>
        <v>0</v>
      </c>
    </row>
    <row r="21" spans="1:21" s="330" customFormat="1" ht="13.5" customHeight="1" x14ac:dyDescent="0.2">
      <c r="A21" s="344"/>
      <c r="B21" s="329" t="s">
        <v>13</v>
      </c>
      <c r="C21" s="326"/>
      <c r="D21" s="398">
        <v>91</v>
      </c>
      <c r="E21" s="370">
        <v>52</v>
      </c>
      <c r="F21" s="371">
        <v>16</v>
      </c>
      <c r="G21" s="371">
        <v>23</v>
      </c>
      <c r="H21" s="371">
        <v>0</v>
      </c>
      <c r="I21" s="371">
        <v>0</v>
      </c>
      <c r="J21" s="374">
        <v>0</v>
      </c>
      <c r="K21" s="340">
        <f t="shared" si="0"/>
        <v>0.5714285714285714</v>
      </c>
      <c r="L21" s="339">
        <f t="shared" si="1"/>
        <v>0.17582417582417584</v>
      </c>
      <c r="M21" s="339">
        <f t="shared" si="2"/>
        <v>0.25274725274725274</v>
      </c>
      <c r="N21" s="339">
        <f t="shared" si="3"/>
        <v>0</v>
      </c>
      <c r="O21" s="339">
        <f t="shared" si="4"/>
        <v>0</v>
      </c>
      <c r="P21" s="338">
        <f t="shared" si="5"/>
        <v>0</v>
      </c>
      <c r="Q21" s="343"/>
      <c r="R21" s="342"/>
      <c r="S21" s="341"/>
      <c r="T21" s="345">
        <f t="shared" si="6"/>
        <v>0</v>
      </c>
    </row>
    <row r="22" spans="1:21" s="330" customFormat="1" ht="13.5" customHeight="1" x14ac:dyDescent="0.2">
      <c r="A22" s="344"/>
      <c r="B22" s="329" t="s">
        <v>27</v>
      </c>
      <c r="C22" s="326"/>
      <c r="D22" s="398">
        <v>285</v>
      </c>
      <c r="E22" s="370">
        <v>81</v>
      </c>
      <c r="F22" s="371">
        <v>73</v>
      </c>
      <c r="G22" s="371">
        <v>74</v>
      </c>
      <c r="H22" s="371">
        <v>42</v>
      </c>
      <c r="I22" s="371">
        <v>13</v>
      </c>
      <c r="J22" s="374">
        <v>2</v>
      </c>
      <c r="K22" s="340">
        <f t="shared" si="0"/>
        <v>0.28421052631578947</v>
      </c>
      <c r="L22" s="339">
        <f t="shared" si="1"/>
        <v>0.256140350877193</v>
      </c>
      <c r="M22" s="339">
        <f t="shared" si="2"/>
        <v>0.25964912280701752</v>
      </c>
      <c r="N22" s="339">
        <f t="shared" si="3"/>
        <v>0.14736842105263157</v>
      </c>
      <c r="O22" s="339">
        <f t="shared" si="4"/>
        <v>4.5614035087719301E-2</v>
      </c>
      <c r="P22" s="338">
        <f t="shared" si="5"/>
        <v>7.0175438596491229E-3</v>
      </c>
      <c r="Q22" s="343"/>
      <c r="R22" s="342"/>
      <c r="S22" s="341"/>
      <c r="T22" s="345">
        <f t="shared" si="6"/>
        <v>57</v>
      </c>
    </row>
    <row r="23" spans="1:21" s="330" customFormat="1" ht="13.5" customHeight="1" x14ac:dyDescent="0.2">
      <c r="A23" s="344"/>
      <c r="B23" s="329" t="s">
        <v>14</v>
      </c>
      <c r="C23" s="326"/>
      <c r="D23" s="398">
        <v>243</v>
      </c>
      <c r="E23" s="370">
        <v>100</v>
      </c>
      <c r="F23" s="371">
        <v>51</v>
      </c>
      <c r="G23" s="371">
        <v>46</v>
      </c>
      <c r="H23" s="371">
        <v>32</v>
      </c>
      <c r="I23" s="371">
        <v>14</v>
      </c>
      <c r="J23" s="374">
        <v>0</v>
      </c>
      <c r="K23" s="340">
        <f t="shared" si="0"/>
        <v>0.41152263374485598</v>
      </c>
      <c r="L23" s="339">
        <f t="shared" si="1"/>
        <v>0.20987654320987653</v>
      </c>
      <c r="M23" s="339">
        <f t="shared" si="2"/>
        <v>0.18930041152263374</v>
      </c>
      <c r="N23" s="339">
        <f t="shared" si="3"/>
        <v>0.13168724279835392</v>
      </c>
      <c r="O23" s="339">
        <f t="shared" si="4"/>
        <v>5.7613168724279837E-2</v>
      </c>
      <c r="P23" s="338">
        <f t="shared" si="5"/>
        <v>0</v>
      </c>
      <c r="Q23" s="343"/>
      <c r="R23" s="342"/>
      <c r="S23" s="341"/>
      <c r="T23" s="345">
        <f t="shared" si="6"/>
        <v>46</v>
      </c>
    </row>
    <row r="24" spans="1:21" s="330" customFormat="1" ht="13.5" customHeight="1" x14ac:dyDescent="0.2">
      <c r="A24" s="344"/>
      <c r="B24" s="329" t="s">
        <v>7</v>
      </c>
      <c r="C24" s="326"/>
      <c r="D24" s="398">
        <v>515</v>
      </c>
      <c r="E24" s="370">
        <v>162</v>
      </c>
      <c r="F24" s="371">
        <v>101</v>
      </c>
      <c r="G24" s="371">
        <v>115</v>
      </c>
      <c r="H24" s="371">
        <v>100</v>
      </c>
      <c r="I24" s="371">
        <v>28</v>
      </c>
      <c r="J24" s="374">
        <v>9</v>
      </c>
      <c r="K24" s="340">
        <f t="shared" si="0"/>
        <v>0.31456310679611649</v>
      </c>
      <c r="L24" s="339">
        <f t="shared" si="1"/>
        <v>0.19611650485436893</v>
      </c>
      <c r="M24" s="339">
        <f t="shared" si="2"/>
        <v>0.22330097087378642</v>
      </c>
      <c r="N24" s="339">
        <f t="shared" si="3"/>
        <v>0.1941747572815534</v>
      </c>
      <c r="O24" s="339">
        <f t="shared" si="4"/>
        <v>5.4368932038834951E-2</v>
      </c>
      <c r="P24" s="338">
        <f t="shared" si="5"/>
        <v>1.7475728155339806E-2</v>
      </c>
      <c r="Q24" s="343"/>
      <c r="R24" s="342"/>
      <c r="S24" s="341"/>
      <c r="T24" s="345">
        <f t="shared" si="6"/>
        <v>137</v>
      </c>
    </row>
    <row r="25" spans="1:21" s="330" customFormat="1" ht="13.5" customHeight="1" x14ac:dyDescent="0.2">
      <c r="A25" s="344"/>
      <c r="B25" s="329" t="s">
        <v>41</v>
      </c>
      <c r="C25" s="326"/>
      <c r="D25" s="398">
        <v>143</v>
      </c>
      <c r="E25" s="370">
        <v>52</v>
      </c>
      <c r="F25" s="371">
        <v>48</v>
      </c>
      <c r="G25" s="371">
        <v>28</v>
      </c>
      <c r="H25" s="371">
        <v>14</v>
      </c>
      <c r="I25" s="371">
        <v>0</v>
      </c>
      <c r="J25" s="374">
        <v>1</v>
      </c>
      <c r="K25" s="340">
        <f t="shared" si="0"/>
        <v>0.36363636363636365</v>
      </c>
      <c r="L25" s="339">
        <f t="shared" si="1"/>
        <v>0.33566433566433568</v>
      </c>
      <c r="M25" s="339">
        <f t="shared" si="2"/>
        <v>0.19580419580419581</v>
      </c>
      <c r="N25" s="339">
        <f t="shared" si="3"/>
        <v>9.7902097902097904E-2</v>
      </c>
      <c r="O25" s="339">
        <f t="shared" si="4"/>
        <v>0</v>
      </c>
      <c r="P25" s="338">
        <f t="shared" si="5"/>
        <v>6.993006993006993E-3</v>
      </c>
      <c r="Q25" s="343"/>
      <c r="R25" s="342"/>
      <c r="S25" s="341"/>
      <c r="T25" s="345">
        <f t="shared" si="6"/>
        <v>15</v>
      </c>
    </row>
    <row r="26" spans="1:21" s="330" customFormat="1" ht="13.5" customHeight="1" x14ac:dyDescent="0.2">
      <c r="A26" s="344"/>
      <c r="B26" s="329" t="s">
        <v>15</v>
      </c>
      <c r="C26" s="326"/>
      <c r="D26" s="398">
        <v>74</v>
      </c>
      <c r="E26" s="370">
        <v>15</v>
      </c>
      <c r="F26" s="371">
        <v>24</v>
      </c>
      <c r="G26" s="371">
        <v>19</v>
      </c>
      <c r="H26" s="371">
        <v>12</v>
      </c>
      <c r="I26" s="371">
        <v>3</v>
      </c>
      <c r="J26" s="374">
        <v>1</v>
      </c>
      <c r="K26" s="340">
        <f t="shared" si="0"/>
        <v>0.20270270270270271</v>
      </c>
      <c r="L26" s="339">
        <f t="shared" si="1"/>
        <v>0.32432432432432434</v>
      </c>
      <c r="M26" s="339">
        <f t="shared" si="2"/>
        <v>0.25675675675675674</v>
      </c>
      <c r="N26" s="339">
        <f t="shared" si="3"/>
        <v>0.16216216216216217</v>
      </c>
      <c r="O26" s="339">
        <f t="shared" si="4"/>
        <v>4.0540540540540543E-2</v>
      </c>
      <c r="P26" s="338">
        <f t="shared" si="5"/>
        <v>1.3513513513513514E-2</v>
      </c>
      <c r="Q26" s="343"/>
      <c r="R26" s="342"/>
      <c r="S26" s="341"/>
      <c r="T26" s="345">
        <f t="shared" si="6"/>
        <v>16</v>
      </c>
    </row>
    <row r="27" spans="1:21" s="330" customFormat="1" ht="13.5" customHeight="1" x14ac:dyDescent="0.2">
      <c r="A27" s="344"/>
      <c r="B27" s="329" t="s">
        <v>5</v>
      </c>
      <c r="C27" s="326"/>
      <c r="D27" s="398">
        <v>507</v>
      </c>
      <c r="E27" s="370">
        <v>100</v>
      </c>
      <c r="F27" s="371">
        <v>174</v>
      </c>
      <c r="G27" s="371">
        <v>94</v>
      </c>
      <c r="H27" s="371">
        <v>100</v>
      </c>
      <c r="I27" s="371">
        <v>32</v>
      </c>
      <c r="J27" s="374">
        <v>7</v>
      </c>
      <c r="K27" s="340">
        <f t="shared" si="0"/>
        <v>0.19723865877712032</v>
      </c>
      <c r="L27" s="339">
        <f t="shared" si="1"/>
        <v>0.34319526627218933</v>
      </c>
      <c r="M27" s="339">
        <f t="shared" si="2"/>
        <v>0.1854043392504931</v>
      </c>
      <c r="N27" s="339">
        <f t="shared" si="3"/>
        <v>0.19723865877712032</v>
      </c>
      <c r="O27" s="339">
        <f t="shared" si="4"/>
        <v>6.3116370808678504E-2</v>
      </c>
      <c r="P27" s="338">
        <f t="shared" si="5"/>
        <v>1.3806706114398421E-2</v>
      </c>
      <c r="Q27" s="343"/>
      <c r="R27" s="342"/>
      <c r="S27" s="341"/>
      <c r="T27" s="345">
        <f t="shared" si="6"/>
        <v>139</v>
      </c>
    </row>
    <row r="28" spans="1:21" s="330" customFormat="1" ht="13.5" customHeight="1" x14ac:dyDescent="0.2">
      <c r="A28" s="344"/>
      <c r="B28" s="329" t="s">
        <v>21</v>
      </c>
      <c r="C28" s="326"/>
      <c r="D28" s="398">
        <v>59</v>
      </c>
      <c r="E28" s="370">
        <v>25</v>
      </c>
      <c r="F28" s="371">
        <v>19</v>
      </c>
      <c r="G28" s="371">
        <v>15</v>
      </c>
      <c r="H28" s="371">
        <v>0</v>
      </c>
      <c r="I28" s="371">
        <v>0</v>
      </c>
      <c r="J28" s="374">
        <v>0</v>
      </c>
      <c r="K28" s="340">
        <f t="shared" si="0"/>
        <v>0.42372881355932202</v>
      </c>
      <c r="L28" s="339">
        <f t="shared" si="1"/>
        <v>0.32203389830508472</v>
      </c>
      <c r="M28" s="339">
        <f t="shared" si="2"/>
        <v>0.25423728813559321</v>
      </c>
      <c r="N28" s="339">
        <f t="shared" si="3"/>
        <v>0</v>
      </c>
      <c r="O28" s="339">
        <f t="shared" si="4"/>
        <v>0</v>
      </c>
      <c r="P28" s="338">
        <f t="shared" si="5"/>
        <v>0</v>
      </c>
      <c r="Q28" s="343"/>
      <c r="R28" s="342"/>
      <c r="S28" s="341"/>
      <c r="T28" s="345">
        <f t="shared" si="6"/>
        <v>0</v>
      </c>
    </row>
    <row r="29" spans="1:21" s="330" customFormat="1" ht="13.5" customHeight="1" x14ac:dyDescent="0.2">
      <c r="A29" s="344"/>
      <c r="B29" s="329" t="s">
        <v>16</v>
      </c>
      <c r="C29" s="326"/>
      <c r="D29" s="398">
        <v>90</v>
      </c>
      <c r="E29" s="370">
        <v>34</v>
      </c>
      <c r="F29" s="371">
        <v>29</v>
      </c>
      <c r="G29" s="371">
        <v>18</v>
      </c>
      <c r="H29" s="371">
        <v>4</v>
      </c>
      <c r="I29" s="371">
        <v>5</v>
      </c>
      <c r="J29" s="374">
        <v>0</v>
      </c>
      <c r="K29" s="340">
        <f t="shared" si="0"/>
        <v>0.37777777777777777</v>
      </c>
      <c r="L29" s="339">
        <f t="shared" si="1"/>
        <v>0.32222222222222224</v>
      </c>
      <c r="M29" s="339">
        <f t="shared" si="2"/>
        <v>0.2</v>
      </c>
      <c r="N29" s="339">
        <f t="shared" si="3"/>
        <v>4.4444444444444446E-2</v>
      </c>
      <c r="O29" s="339">
        <f t="shared" si="4"/>
        <v>5.5555555555555552E-2</v>
      </c>
      <c r="P29" s="338">
        <f t="shared" si="5"/>
        <v>0</v>
      </c>
      <c r="Q29" s="343"/>
      <c r="R29" s="342"/>
      <c r="S29" s="341"/>
      <c r="T29" s="345">
        <f t="shared" si="6"/>
        <v>9</v>
      </c>
    </row>
    <row r="30" spans="1:21" s="330" customFormat="1" ht="13.5" customHeight="1" x14ac:dyDescent="0.2">
      <c r="A30" s="344"/>
      <c r="B30" s="328" t="s">
        <v>23</v>
      </c>
      <c r="C30" s="326"/>
      <c r="D30" s="399">
        <v>4969</v>
      </c>
      <c r="E30" s="375">
        <v>1476</v>
      </c>
      <c r="F30" s="376">
        <v>1362</v>
      </c>
      <c r="G30" s="376">
        <v>982</v>
      </c>
      <c r="H30" s="376">
        <v>817</v>
      </c>
      <c r="I30" s="376">
        <v>261</v>
      </c>
      <c r="J30" s="377">
        <v>71</v>
      </c>
      <c r="K30" s="340">
        <f t="shared" si="0"/>
        <v>0.29704165828134432</v>
      </c>
      <c r="L30" s="339">
        <f t="shared" si="1"/>
        <v>0.27409941638156571</v>
      </c>
      <c r="M30" s="339">
        <f t="shared" si="2"/>
        <v>0.19762527671563695</v>
      </c>
      <c r="N30" s="339">
        <f t="shared" si="3"/>
        <v>0.16441940028174684</v>
      </c>
      <c r="O30" s="339">
        <f t="shared" si="4"/>
        <v>5.2525659086335282E-2</v>
      </c>
      <c r="P30" s="338">
        <f t="shared" si="5"/>
        <v>1.42885892533709E-2</v>
      </c>
      <c r="Q30" s="343"/>
      <c r="R30" s="342"/>
      <c r="S30" s="341"/>
      <c r="T30" s="345">
        <f t="shared" si="6"/>
        <v>1149</v>
      </c>
    </row>
    <row r="31" spans="1:21" s="330" customFormat="1" ht="13.5" customHeight="1" x14ac:dyDescent="0.2">
      <c r="A31" s="344"/>
      <c r="B31" s="327" t="s">
        <v>43</v>
      </c>
      <c r="C31" s="326"/>
      <c r="D31" s="400">
        <v>2995</v>
      </c>
      <c r="E31" s="378">
        <v>916</v>
      </c>
      <c r="F31" s="379">
        <v>813</v>
      </c>
      <c r="G31" s="379">
        <v>630</v>
      </c>
      <c r="H31" s="379">
        <v>447</v>
      </c>
      <c r="I31" s="379">
        <v>147</v>
      </c>
      <c r="J31" s="380">
        <v>42</v>
      </c>
      <c r="K31" s="340">
        <f t="shared" si="0"/>
        <v>0.30584307178631054</v>
      </c>
      <c r="L31" s="339">
        <f t="shared" si="1"/>
        <v>0.2714524207011686</v>
      </c>
      <c r="M31" s="339">
        <f t="shared" si="2"/>
        <v>0.21035058430717862</v>
      </c>
      <c r="N31" s="339">
        <f t="shared" si="3"/>
        <v>0.14924874791318865</v>
      </c>
      <c r="O31" s="339">
        <f t="shared" si="4"/>
        <v>4.9081803005008348E-2</v>
      </c>
      <c r="P31" s="338">
        <f t="shared" si="5"/>
        <v>1.4023372287145243E-2</v>
      </c>
      <c r="Q31" s="343"/>
      <c r="R31" s="342"/>
      <c r="S31" s="341"/>
      <c r="T31" s="345">
        <f t="shared" si="6"/>
        <v>636</v>
      </c>
    </row>
    <row r="32" spans="1:21" s="300" customFormat="1" ht="13.5" customHeight="1" x14ac:dyDescent="0.2">
      <c r="A32" s="321"/>
      <c r="B32" s="325" t="s">
        <v>38</v>
      </c>
      <c r="C32" s="324"/>
      <c r="D32" s="401">
        <v>33689</v>
      </c>
      <c r="E32" s="402">
        <v>9698</v>
      </c>
      <c r="F32" s="403">
        <v>9271</v>
      </c>
      <c r="G32" s="403">
        <v>7009</v>
      </c>
      <c r="H32" s="403">
        <v>5449</v>
      </c>
      <c r="I32" s="382">
        <v>1712</v>
      </c>
      <c r="J32" s="383">
        <v>550</v>
      </c>
      <c r="K32" s="340">
        <f t="shared" si="0"/>
        <v>0.28786844370566061</v>
      </c>
      <c r="L32" s="339">
        <f t="shared" si="1"/>
        <v>0.27519368339814182</v>
      </c>
      <c r="M32" s="339">
        <f t="shared" si="2"/>
        <v>0.20805010537564189</v>
      </c>
      <c r="N32" s="339">
        <f t="shared" si="3"/>
        <v>0.16174418949805575</v>
      </c>
      <c r="O32" s="339">
        <f t="shared" si="4"/>
        <v>5.0817774347709933E-2</v>
      </c>
      <c r="P32" s="338">
        <f t="shared" si="5"/>
        <v>1.6325803674789991E-2</v>
      </c>
      <c r="Q32" s="317"/>
      <c r="R32" s="310"/>
      <c r="S32" s="309"/>
      <c r="T32" s="345">
        <f t="shared" si="6"/>
        <v>7711</v>
      </c>
      <c r="U32" s="330"/>
    </row>
    <row r="33" spans="1:21" s="300" customFormat="1" ht="12" customHeight="1" x14ac:dyDescent="0.2">
      <c r="A33" s="321"/>
      <c r="B33" s="454"/>
      <c r="C33" s="454"/>
      <c r="D33" s="454"/>
      <c r="E33" s="454"/>
      <c r="F33" s="454"/>
      <c r="G33" s="454"/>
      <c r="H33" s="454"/>
      <c r="I33" s="454"/>
      <c r="J33" s="365"/>
      <c r="K33" s="337"/>
      <c r="L33" s="337"/>
      <c r="M33" s="337"/>
      <c r="N33" s="337"/>
      <c r="O33" s="337"/>
      <c r="P33" s="337"/>
      <c r="Q33" s="317"/>
      <c r="R33" s="310"/>
      <c r="S33" s="309"/>
      <c r="T33" s="330"/>
      <c r="U33" s="330"/>
    </row>
    <row r="34" spans="1:21" s="300" customFormat="1" ht="7.5" customHeight="1" x14ac:dyDescent="0.2">
      <c r="A34" s="321"/>
      <c r="B34" s="320"/>
      <c r="C34" s="320"/>
      <c r="D34" s="319"/>
      <c r="E34" s="319"/>
      <c r="F34" s="319"/>
      <c r="G34" s="319"/>
      <c r="H34" s="319"/>
      <c r="I34" s="319"/>
      <c r="J34" s="319"/>
      <c r="K34" s="319"/>
      <c r="L34" s="318"/>
      <c r="M34" s="318"/>
      <c r="N34" s="318"/>
      <c r="O34" s="318"/>
      <c r="P34" s="318"/>
      <c r="Q34" s="317"/>
      <c r="R34" s="310"/>
      <c r="S34" s="309"/>
      <c r="T34" s="330"/>
      <c r="U34" s="330"/>
    </row>
    <row r="35" spans="1:21" s="300" customFormat="1" ht="15" customHeight="1" x14ac:dyDescent="0.2">
      <c r="A35" s="455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7"/>
      <c r="R35" s="310"/>
      <c r="S35" s="309"/>
      <c r="T35" s="330"/>
      <c r="U35" s="330"/>
    </row>
    <row r="36" spans="1:21" s="300" customFormat="1" ht="11.25" customHeight="1" x14ac:dyDescent="0.2">
      <c r="A36" s="458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60"/>
      <c r="R36" s="310"/>
      <c r="S36" s="309"/>
      <c r="T36" s="330"/>
      <c r="U36" s="330"/>
    </row>
    <row r="37" spans="1:21" s="300" customFormat="1" ht="13.5" customHeight="1" x14ac:dyDescent="0.2">
      <c r="A37" s="336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35"/>
      <c r="R37" s="310"/>
      <c r="S37" s="334"/>
      <c r="T37" s="330"/>
      <c r="U37" s="330"/>
    </row>
    <row r="38" spans="1:21" s="300" customFormat="1" ht="15" customHeight="1" x14ac:dyDescent="0.25">
      <c r="A38" s="333"/>
      <c r="B38" s="332" t="s">
        <v>123</v>
      </c>
      <c r="C38" s="331"/>
      <c r="D38" s="331"/>
      <c r="E38" s="331"/>
      <c r="F38" s="331"/>
      <c r="G38" s="331"/>
      <c r="H38" s="331"/>
      <c r="I38" s="331"/>
      <c r="J38" s="331"/>
      <c r="K38" s="17"/>
      <c r="L38" s="17"/>
      <c r="M38" s="17"/>
      <c r="N38" s="17"/>
      <c r="O38" s="17"/>
      <c r="P38" s="17"/>
      <c r="Q38" s="317"/>
      <c r="R38" s="310"/>
      <c r="S38" s="309"/>
    </row>
    <row r="39" spans="1:21" s="300" customFormat="1" ht="15" customHeight="1" x14ac:dyDescent="0.2">
      <c r="A39" s="321"/>
      <c r="B39" s="209"/>
      <c r="C39" s="331"/>
      <c r="D39" s="331"/>
      <c r="E39" s="331"/>
      <c r="F39" s="331"/>
      <c r="G39" s="331"/>
      <c r="H39" s="331"/>
      <c r="I39" s="331"/>
      <c r="J39" s="331"/>
      <c r="K39" s="17"/>
      <c r="L39" s="17"/>
      <c r="M39" s="17"/>
      <c r="N39" s="17"/>
      <c r="O39" s="17"/>
      <c r="P39" s="17"/>
      <c r="Q39" s="317"/>
      <c r="R39" s="310"/>
      <c r="S39" s="309"/>
    </row>
    <row r="40" spans="1:21" s="300" customFormat="1" ht="21" customHeight="1" x14ac:dyDescent="0.2">
      <c r="A40" s="321"/>
      <c r="B40" s="406"/>
      <c r="C40" s="406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311"/>
      <c r="Q40" s="317"/>
      <c r="R40" s="310"/>
      <c r="S40" s="309"/>
    </row>
    <row r="41" spans="1:21" ht="13.5" customHeight="1" x14ac:dyDescent="0.2">
      <c r="A41" s="321"/>
      <c r="B41" s="407"/>
      <c r="C41" s="406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311"/>
      <c r="Q41" s="317"/>
      <c r="R41" s="310"/>
      <c r="S41" s="309"/>
    </row>
    <row r="42" spans="1:21" ht="13.5" customHeight="1" x14ac:dyDescent="0.2">
      <c r="A42" s="321"/>
      <c r="B42" s="407"/>
      <c r="C42" s="406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311"/>
      <c r="Q42" s="317"/>
      <c r="R42" s="310"/>
      <c r="S42" s="309"/>
    </row>
    <row r="43" spans="1:21" ht="13.5" customHeight="1" x14ac:dyDescent="0.2">
      <c r="A43" s="321"/>
      <c r="B43" s="407"/>
      <c r="C43" s="406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311"/>
      <c r="Q43" s="317"/>
      <c r="R43" s="310"/>
      <c r="S43" s="309"/>
    </row>
    <row r="44" spans="1:21" ht="13.5" customHeight="1" x14ac:dyDescent="0.2">
      <c r="A44" s="321"/>
      <c r="B44" s="407"/>
      <c r="C44" s="406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311"/>
      <c r="Q44" s="317"/>
      <c r="R44" s="310"/>
      <c r="S44" s="309"/>
    </row>
    <row r="45" spans="1:21" ht="13.5" customHeight="1" x14ac:dyDescent="0.2">
      <c r="A45" s="321"/>
      <c r="B45" s="407"/>
      <c r="C45" s="406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311"/>
      <c r="Q45" s="317"/>
      <c r="R45" s="310"/>
      <c r="S45" s="309"/>
    </row>
    <row r="46" spans="1:21" ht="13.5" customHeight="1" x14ac:dyDescent="0.2">
      <c r="A46" s="321"/>
      <c r="B46" s="407"/>
      <c r="C46" s="406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311"/>
      <c r="Q46" s="317"/>
      <c r="R46" s="310"/>
      <c r="S46" s="309"/>
    </row>
    <row r="47" spans="1:21" ht="13.5" customHeight="1" x14ac:dyDescent="0.2">
      <c r="A47" s="321"/>
      <c r="B47" s="407"/>
      <c r="C47" s="406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311"/>
      <c r="Q47" s="317"/>
      <c r="R47" s="310"/>
      <c r="S47" s="309"/>
    </row>
    <row r="48" spans="1:21" s="300" customFormat="1" ht="13.5" customHeight="1" x14ac:dyDescent="0.2">
      <c r="A48" s="321"/>
      <c r="B48" s="407"/>
      <c r="C48" s="406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363"/>
      <c r="Q48" s="317"/>
      <c r="R48" s="310"/>
      <c r="S48" s="309"/>
    </row>
    <row r="49" spans="1:19" s="300" customFormat="1" ht="13.5" customHeight="1" x14ac:dyDescent="0.2">
      <c r="A49" s="321"/>
      <c r="B49" s="407"/>
      <c r="C49" s="406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363"/>
      <c r="Q49" s="317"/>
      <c r="R49" s="310"/>
      <c r="S49" s="309"/>
    </row>
    <row r="50" spans="1:19" s="300" customFormat="1" ht="13.5" customHeight="1" x14ac:dyDescent="0.2">
      <c r="A50" s="321"/>
      <c r="B50" s="407"/>
      <c r="C50" s="406"/>
      <c r="D50" s="404"/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363"/>
      <c r="Q50" s="317"/>
      <c r="R50" s="310"/>
      <c r="S50" s="309"/>
    </row>
    <row r="51" spans="1:19" s="300" customFormat="1" ht="13.5" customHeight="1" x14ac:dyDescent="0.2">
      <c r="A51" s="321"/>
      <c r="B51" s="407"/>
      <c r="C51" s="406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363"/>
      <c r="Q51" s="317"/>
      <c r="R51" s="310"/>
      <c r="S51" s="309"/>
    </row>
    <row r="52" spans="1:19" s="300" customFormat="1" ht="13.5" customHeight="1" x14ac:dyDescent="0.2">
      <c r="A52" s="321"/>
      <c r="B52" s="407"/>
      <c r="C52" s="406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363"/>
      <c r="Q52" s="317"/>
      <c r="R52" s="310"/>
      <c r="S52" s="309"/>
    </row>
    <row r="53" spans="1:19" s="300" customFormat="1" ht="13.5" customHeight="1" x14ac:dyDescent="0.2">
      <c r="A53" s="321"/>
      <c r="B53" s="407"/>
      <c r="C53" s="406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363"/>
      <c r="Q53" s="317"/>
      <c r="R53" s="310"/>
      <c r="S53" s="309"/>
    </row>
    <row r="54" spans="1:19" s="300" customFormat="1" ht="13.5" customHeight="1" x14ac:dyDescent="0.2">
      <c r="A54" s="321"/>
      <c r="B54" s="407"/>
      <c r="C54" s="406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363"/>
      <c r="Q54" s="317"/>
      <c r="R54" s="310"/>
      <c r="S54" s="309"/>
    </row>
    <row r="55" spans="1:19" s="300" customFormat="1" ht="13.5" customHeight="1" x14ac:dyDescent="0.2">
      <c r="A55" s="321"/>
      <c r="B55" s="407"/>
      <c r="C55" s="406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363"/>
      <c r="Q55" s="317"/>
      <c r="R55" s="310"/>
      <c r="S55" s="309"/>
    </row>
    <row r="56" spans="1:19" s="300" customFormat="1" ht="13.5" customHeight="1" x14ac:dyDescent="0.2">
      <c r="A56" s="321"/>
      <c r="B56" s="407"/>
      <c r="C56" s="406"/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363"/>
      <c r="Q56" s="317"/>
      <c r="R56" s="310"/>
      <c r="S56" s="309"/>
    </row>
    <row r="57" spans="1:19" s="300" customFormat="1" ht="13.5" customHeight="1" x14ac:dyDescent="0.2">
      <c r="A57" s="321"/>
      <c r="B57" s="407"/>
      <c r="C57" s="406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363"/>
      <c r="Q57" s="317"/>
      <c r="R57" s="310"/>
      <c r="S57" s="309"/>
    </row>
    <row r="58" spans="1:19" s="300" customFormat="1" ht="13.5" customHeight="1" x14ac:dyDescent="0.2">
      <c r="A58" s="321"/>
      <c r="B58" s="407"/>
      <c r="C58" s="406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363"/>
      <c r="Q58" s="317"/>
      <c r="R58" s="310"/>
      <c r="S58" s="309"/>
    </row>
    <row r="59" spans="1:19" s="300" customFormat="1" ht="13.5" customHeight="1" x14ac:dyDescent="0.2">
      <c r="A59" s="321"/>
      <c r="B59" s="407"/>
      <c r="C59" s="406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363"/>
      <c r="Q59" s="317"/>
      <c r="R59" s="310"/>
      <c r="S59" s="309"/>
    </row>
    <row r="60" spans="1:19" s="300" customFormat="1" ht="13.5" customHeight="1" x14ac:dyDescent="0.2">
      <c r="A60" s="321"/>
      <c r="B60" s="407"/>
      <c r="C60" s="406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363"/>
      <c r="Q60" s="317"/>
      <c r="R60" s="310"/>
      <c r="S60" s="309"/>
    </row>
    <row r="61" spans="1:19" s="300" customFormat="1" ht="13.5" customHeight="1" x14ac:dyDescent="0.2">
      <c r="A61" s="321"/>
      <c r="B61" s="407"/>
      <c r="C61" s="406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363"/>
      <c r="Q61" s="317"/>
      <c r="R61" s="310"/>
      <c r="S61" s="309"/>
    </row>
    <row r="62" spans="1:19" s="300" customFormat="1" ht="13.5" customHeight="1" x14ac:dyDescent="0.2">
      <c r="A62" s="321"/>
      <c r="B62" s="407"/>
      <c r="C62" s="406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363"/>
      <c r="Q62" s="317"/>
      <c r="R62" s="310"/>
      <c r="S62" s="309"/>
    </row>
    <row r="63" spans="1:19" s="300" customFormat="1" ht="13.5" customHeight="1" x14ac:dyDescent="0.2">
      <c r="A63" s="321"/>
      <c r="B63" s="407"/>
      <c r="C63" s="406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363"/>
      <c r="Q63" s="317"/>
      <c r="R63" s="310"/>
      <c r="S63" s="309"/>
    </row>
    <row r="64" spans="1:19" s="300" customFormat="1" ht="13.5" customHeight="1" x14ac:dyDescent="0.2">
      <c r="A64" s="321"/>
      <c r="B64" s="408"/>
      <c r="C64" s="49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363"/>
      <c r="Q64" s="317"/>
      <c r="R64" s="310"/>
      <c r="S64" s="309"/>
    </row>
    <row r="65" spans="1:21" s="300" customFormat="1" ht="15.75" customHeight="1" x14ac:dyDescent="0.2">
      <c r="A65" s="321"/>
      <c r="B65" s="405"/>
      <c r="C65" s="405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363"/>
      <c r="Q65" s="317"/>
      <c r="R65" s="310"/>
      <c r="S65" s="309"/>
    </row>
    <row r="66" spans="1:21" s="300" customFormat="1" ht="15.75" customHeight="1" x14ac:dyDescent="0.2">
      <c r="A66" s="321"/>
      <c r="B66" s="323"/>
      <c r="C66" s="323"/>
      <c r="D66" s="311"/>
      <c r="E66" s="311"/>
      <c r="F66" s="311"/>
      <c r="G66" s="311"/>
      <c r="H66" s="311"/>
      <c r="I66" s="311"/>
      <c r="J66" s="311"/>
      <c r="K66" s="311"/>
      <c r="L66" s="311"/>
      <c r="M66" s="363"/>
      <c r="N66" s="363"/>
      <c r="O66" s="363"/>
      <c r="P66" s="363"/>
      <c r="Q66" s="317"/>
      <c r="R66" s="310"/>
      <c r="S66" s="309"/>
    </row>
    <row r="67" spans="1:21" s="300" customFormat="1" ht="15.75" customHeight="1" x14ac:dyDescent="0.2">
      <c r="A67" s="321"/>
      <c r="B67" s="323"/>
      <c r="C67" s="323"/>
      <c r="D67" s="311"/>
      <c r="E67" s="311"/>
      <c r="F67" s="311"/>
      <c r="G67" s="311"/>
      <c r="H67" s="311"/>
      <c r="I67" s="311"/>
      <c r="J67" s="311"/>
      <c r="K67" s="311"/>
      <c r="L67" s="311"/>
      <c r="M67" s="363"/>
      <c r="N67" s="363"/>
      <c r="O67" s="363"/>
      <c r="P67" s="363"/>
      <c r="Q67" s="317"/>
      <c r="R67" s="310"/>
      <c r="S67" s="309"/>
    </row>
    <row r="68" spans="1:21" s="300" customFormat="1" ht="9.75" customHeight="1" x14ac:dyDescent="0.2">
      <c r="A68" s="321"/>
      <c r="B68" s="323"/>
      <c r="C68" s="323"/>
      <c r="D68" s="311"/>
      <c r="E68" s="311"/>
      <c r="F68" s="311"/>
      <c r="G68" s="311"/>
      <c r="H68" s="311"/>
      <c r="I68" s="311"/>
      <c r="J68" s="311"/>
      <c r="K68" s="311"/>
      <c r="L68" s="311"/>
      <c r="M68" s="363"/>
      <c r="N68" s="363"/>
      <c r="O68" s="363"/>
      <c r="P68" s="363"/>
      <c r="Q68" s="317"/>
      <c r="R68" s="310"/>
      <c r="S68" s="309"/>
    </row>
    <row r="69" spans="1:21" s="300" customFormat="1" ht="39" customHeight="1" x14ac:dyDescent="0.2">
      <c r="A69" s="321"/>
      <c r="B69" s="323"/>
      <c r="C69" s="323"/>
      <c r="D69" s="311"/>
      <c r="E69" s="311"/>
      <c r="F69" s="311"/>
      <c r="G69" s="311"/>
      <c r="H69" s="311"/>
      <c r="I69" s="311"/>
      <c r="J69" s="311"/>
      <c r="K69" s="311"/>
      <c r="L69" s="311"/>
      <c r="M69" s="363"/>
      <c r="N69" s="363"/>
      <c r="O69" s="363"/>
      <c r="P69" s="363"/>
      <c r="Q69" s="317"/>
      <c r="R69" s="310"/>
      <c r="S69" s="309"/>
    </row>
    <row r="70" spans="1:21" s="300" customFormat="1" ht="7.5" customHeight="1" x14ac:dyDescent="0.2">
      <c r="A70" s="321"/>
      <c r="B70" s="320"/>
      <c r="C70" s="320"/>
      <c r="D70" s="319"/>
      <c r="E70" s="319"/>
      <c r="F70" s="319"/>
      <c r="G70" s="319"/>
      <c r="H70" s="319"/>
      <c r="I70" s="319"/>
      <c r="J70" s="319"/>
      <c r="K70" s="319"/>
      <c r="L70" s="364"/>
      <c r="M70" s="363"/>
      <c r="N70" s="363"/>
      <c r="O70" s="363"/>
      <c r="P70" s="363"/>
      <c r="Q70" s="317"/>
      <c r="R70" s="310"/>
      <c r="S70" s="309"/>
    </row>
    <row r="71" spans="1:21" s="300" customFormat="1" ht="15" customHeight="1" x14ac:dyDescent="0.2">
      <c r="A71" s="455"/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7"/>
      <c r="R71" s="310"/>
      <c r="S71" s="309"/>
    </row>
    <row r="72" spans="1:21" s="300" customFormat="1" ht="11.25" customHeight="1" x14ac:dyDescent="0.2">
      <c r="A72" s="458"/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60"/>
      <c r="R72" s="310"/>
      <c r="S72" s="309"/>
    </row>
    <row r="73" spans="1:21" ht="18.75" customHeight="1" x14ac:dyDescent="0.2">
      <c r="A73" s="336"/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35"/>
      <c r="R73" s="310"/>
      <c r="S73" s="355"/>
    </row>
    <row r="74" spans="1:21" ht="18.75" customHeight="1" x14ac:dyDescent="0.2">
      <c r="A74" s="321"/>
      <c r="B74" s="353" t="s">
        <v>120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317"/>
      <c r="R74" s="310"/>
      <c r="S74" s="309"/>
    </row>
    <row r="75" spans="1:21" ht="18.75" customHeight="1" x14ac:dyDescent="0.2">
      <c r="A75" s="352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0"/>
      <c r="R75" s="310"/>
      <c r="S75" s="309"/>
    </row>
    <row r="76" spans="1:21" ht="13.5" customHeight="1" x14ac:dyDescent="0.2">
      <c r="A76" s="336"/>
      <c r="B76" s="315"/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35"/>
      <c r="R76" s="310"/>
      <c r="S76" s="309"/>
    </row>
    <row r="77" spans="1:21" ht="15" customHeight="1" x14ac:dyDescent="0.2">
      <c r="A77" s="321"/>
      <c r="B77" s="332" t="s">
        <v>124</v>
      </c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17"/>
      <c r="R77" s="310"/>
      <c r="S77" s="309"/>
      <c r="T77" s="299"/>
      <c r="U77" s="299"/>
    </row>
    <row r="78" spans="1:21" ht="15" customHeight="1" x14ac:dyDescent="0.2">
      <c r="A78" s="321"/>
      <c r="B78" s="209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17"/>
      <c r="R78" s="310"/>
      <c r="S78" s="309"/>
    </row>
    <row r="79" spans="1:21" ht="12.75" customHeight="1" x14ac:dyDescent="0.2">
      <c r="A79" s="321"/>
      <c r="B79" s="331"/>
      <c r="C79" s="331"/>
      <c r="D79" s="449" t="s">
        <v>119</v>
      </c>
      <c r="E79" s="451" t="s">
        <v>109</v>
      </c>
      <c r="F79" s="452"/>
      <c r="G79" s="452"/>
      <c r="H79" s="452"/>
      <c r="I79" s="452"/>
      <c r="J79" s="453"/>
      <c r="K79" s="451" t="s">
        <v>108</v>
      </c>
      <c r="L79" s="452"/>
      <c r="M79" s="452"/>
      <c r="N79" s="452"/>
      <c r="O79" s="452"/>
      <c r="P79" s="453"/>
      <c r="Q79" s="317"/>
      <c r="R79" s="310"/>
      <c r="S79" s="309"/>
    </row>
    <row r="80" spans="1:21" s="330" customFormat="1" ht="36" customHeight="1" x14ac:dyDescent="0.2">
      <c r="A80" s="344"/>
      <c r="B80" s="349"/>
      <c r="C80" s="326"/>
      <c r="D80" s="450"/>
      <c r="E80" s="362" t="s">
        <v>118</v>
      </c>
      <c r="F80" s="361" t="s">
        <v>117</v>
      </c>
      <c r="G80" s="361" t="s">
        <v>116</v>
      </c>
      <c r="H80" s="361" t="s">
        <v>115</v>
      </c>
      <c r="I80" s="361" t="s">
        <v>114</v>
      </c>
      <c r="J80" s="360" t="s">
        <v>113</v>
      </c>
      <c r="K80" s="362" t="s">
        <v>118</v>
      </c>
      <c r="L80" s="361" t="s">
        <v>117</v>
      </c>
      <c r="M80" s="361" t="s">
        <v>116</v>
      </c>
      <c r="N80" s="361" t="s">
        <v>115</v>
      </c>
      <c r="O80" s="361" t="s">
        <v>114</v>
      </c>
      <c r="P80" s="360" t="s">
        <v>113</v>
      </c>
      <c r="Q80" s="343"/>
      <c r="R80" s="342"/>
      <c r="S80" s="341"/>
      <c r="T80" s="330" t="s">
        <v>125</v>
      </c>
    </row>
    <row r="81" spans="1:20" s="330" customFormat="1" ht="13.5" customHeight="1" x14ac:dyDescent="0.2">
      <c r="A81" s="344"/>
      <c r="B81" s="329" t="s">
        <v>0</v>
      </c>
      <c r="C81" s="326"/>
      <c r="D81" s="366">
        <v>54.6</v>
      </c>
      <c r="E81" s="384">
        <v>36.1</v>
      </c>
      <c r="F81" s="385">
        <v>17.5</v>
      </c>
      <c r="G81" s="385">
        <v>0</v>
      </c>
      <c r="H81" s="385">
        <v>1</v>
      </c>
      <c r="I81" s="386">
        <v>0</v>
      </c>
      <c r="J81" s="387">
        <v>0</v>
      </c>
      <c r="K81" s="340">
        <f t="shared" ref="K81:K104" si="7">IF(E81="x","x",E81/$D81)</f>
        <v>0.66117216117216115</v>
      </c>
      <c r="L81" s="339">
        <f t="shared" ref="L81:L104" si="8">IF(F81="x","x",F81/$D81)</f>
        <v>0.32051282051282048</v>
      </c>
      <c r="M81" s="339">
        <f t="shared" ref="M81:M104" si="9">IF(G81="x","x",G81/$D81)</f>
        <v>0</v>
      </c>
      <c r="N81" s="339">
        <f t="shared" ref="N81:N104" si="10">IF(H81="x","x",H81/$D81)</f>
        <v>1.8315018315018316E-2</v>
      </c>
      <c r="O81" s="339">
        <f t="shared" ref="O81:O104" si="11">IF(I81="x","x",I81/$D81)</f>
        <v>0</v>
      </c>
      <c r="P81" s="338">
        <f t="shared" ref="P81:P104" si="12">IF(J81="x","x",J81/$D81)</f>
        <v>0</v>
      </c>
      <c r="Q81" s="343"/>
      <c r="R81" s="342"/>
      <c r="S81" s="341"/>
      <c r="T81" s="345">
        <f>SUM(H81:J81)</f>
        <v>1</v>
      </c>
    </row>
    <row r="82" spans="1:20" s="330" customFormat="1" ht="13.5" customHeight="1" x14ac:dyDescent="0.2">
      <c r="A82" s="344"/>
      <c r="B82" s="329" t="s">
        <v>22</v>
      </c>
      <c r="C82" s="326"/>
      <c r="D82" s="366">
        <v>212.9</v>
      </c>
      <c r="E82" s="384">
        <v>94.6</v>
      </c>
      <c r="F82" s="385">
        <v>71.900000000000006</v>
      </c>
      <c r="G82" s="385">
        <v>37.4</v>
      </c>
      <c r="H82" s="385">
        <v>8.4</v>
      </c>
      <c r="I82" s="385">
        <v>0</v>
      </c>
      <c r="J82" s="388">
        <v>0.6</v>
      </c>
      <c r="K82" s="340">
        <f t="shared" si="7"/>
        <v>0.44434006575857204</v>
      </c>
      <c r="L82" s="339">
        <f t="shared" si="8"/>
        <v>0.33771723813997184</v>
      </c>
      <c r="M82" s="339">
        <f t="shared" si="9"/>
        <v>0.1756693283231564</v>
      </c>
      <c r="N82" s="339">
        <f t="shared" si="10"/>
        <v>3.9455143259746361E-2</v>
      </c>
      <c r="O82" s="339">
        <f t="shared" si="11"/>
        <v>0</v>
      </c>
      <c r="P82" s="338">
        <f t="shared" si="12"/>
        <v>2.8182245185533112E-3</v>
      </c>
      <c r="Q82" s="343"/>
      <c r="R82" s="342"/>
      <c r="S82" s="341"/>
      <c r="T82" s="345">
        <f t="shared" ref="T82:T104" si="13">SUM(H82:J82)</f>
        <v>9</v>
      </c>
    </row>
    <row r="83" spans="1:20" s="330" customFormat="1" ht="13.5" customHeight="1" x14ac:dyDescent="0.2">
      <c r="A83" s="344"/>
      <c r="B83" s="329" t="s">
        <v>8</v>
      </c>
      <c r="C83" s="326"/>
      <c r="D83" s="366">
        <v>225.2</v>
      </c>
      <c r="E83" s="384">
        <v>130</v>
      </c>
      <c r="F83" s="385">
        <v>57.4</v>
      </c>
      <c r="G83" s="385">
        <v>35.1</v>
      </c>
      <c r="H83" s="385">
        <v>2.2000000000000002</v>
      </c>
      <c r="I83" s="385">
        <v>0.5</v>
      </c>
      <c r="J83" s="388">
        <v>0</v>
      </c>
      <c r="K83" s="340">
        <f t="shared" si="7"/>
        <v>0.57726465364120783</v>
      </c>
      <c r="L83" s="339">
        <f t="shared" si="8"/>
        <v>0.25488454706927177</v>
      </c>
      <c r="M83" s="339">
        <f t="shared" si="9"/>
        <v>0.15586145648312613</v>
      </c>
      <c r="N83" s="339">
        <f t="shared" si="10"/>
        <v>9.7690941385435177E-3</v>
      </c>
      <c r="O83" s="339">
        <f t="shared" si="11"/>
        <v>2.2202486678507996E-3</v>
      </c>
      <c r="P83" s="338">
        <f t="shared" si="12"/>
        <v>0</v>
      </c>
      <c r="Q83" s="343"/>
      <c r="R83" s="342"/>
      <c r="S83" s="341"/>
      <c r="T83" s="345">
        <f t="shared" si="13"/>
        <v>2.7</v>
      </c>
    </row>
    <row r="84" spans="1:20" s="330" customFormat="1" ht="13.5" customHeight="1" x14ac:dyDescent="0.2">
      <c r="A84" s="344"/>
      <c r="B84" s="329" t="s">
        <v>4</v>
      </c>
      <c r="C84" s="326"/>
      <c r="D84" s="366">
        <v>338.5</v>
      </c>
      <c r="E84" s="384">
        <v>79.099999999999994</v>
      </c>
      <c r="F84" s="385">
        <v>70.7</v>
      </c>
      <c r="G84" s="385">
        <v>64.2</v>
      </c>
      <c r="H84" s="385">
        <v>101.2</v>
      </c>
      <c r="I84" s="385">
        <v>18.8</v>
      </c>
      <c r="J84" s="388">
        <v>4.5</v>
      </c>
      <c r="K84" s="340">
        <f t="shared" si="7"/>
        <v>0.23367799113737073</v>
      </c>
      <c r="L84" s="339">
        <f t="shared" si="8"/>
        <v>0.20886262924667653</v>
      </c>
      <c r="M84" s="339">
        <f t="shared" si="9"/>
        <v>0.18966026587887741</v>
      </c>
      <c r="N84" s="339">
        <f t="shared" si="10"/>
        <v>0.29896602658788773</v>
      </c>
      <c r="O84" s="339">
        <f t="shared" si="11"/>
        <v>5.5539143279172823E-2</v>
      </c>
      <c r="P84" s="338">
        <f t="shared" si="12"/>
        <v>1.3293943870014771E-2</v>
      </c>
      <c r="Q84" s="343"/>
      <c r="R84" s="342"/>
      <c r="S84" s="341"/>
      <c r="T84" s="345">
        <f t="shared" si="13"/>
        <v>124.5</v>
      </c>
    </row>
    <row r="85" spans="1:20" s="330" customFormat="1" ht="13.5" customHeight="1" x14ac:dyDescent="0.2">
      <c r="A85" s="344"/>
      <c r="B85" s="329" t="s">
        <v>6</v>
      </c>
      <c r="C85" s="326"/>
      <c r="D85" s="366">
        <v>494</v>
      </c>
      <c r="E85" s="384">
        <v>145.1</v>
      </c>
      <c r="F85" s="385">
        <v>140.19999999999999</v>
      </c>
      <c r="G85" s="385">
        <v>80.8</v>
      </c>
      <c r="H85" s="385">
        <v>94.4</v>
      </c>
      <c r="I85" s="385">
        <v>31</v>
      </c>
      <c r="J85" s="388">
        <v>2.5</v>
      </c>
      <c r="K85" s="340">
        <f t="shared" si="7"/>
        <v>0.29372469635627529</v>
      </c>
      <c r="L85" s="339">
        <f t="shared" si="8"/>
        <v>0.28380566801619433</v>
      </c>
      <c r="M85" s="339">
        <f t="shared" si="9"/>
        <v>0.16356275303643725</v>
      </c>
      <c r="N85" s="339">
        <f t="shared" si="10"/>
        <v>0.19109311740890689</v>
      </c>
      <c r="O85" s="339">
        <f t="shared" si="11"/>
        <v>6.2753036437246959E-2</v>
      </c>
      <c r="P85" s="338">
        <f t="shared" si="12"/>
        <v>5.0607287449392713E-3</v>
      </c>
      <c r="Q85" s="343"/>
      <c r="R85" s="342"/>
      <c r="S85" s="341"/>
      <c r="T85" s="345">
        <f t="shared" si="13"/>
        <v>127.9</v>
      </c>
    </row>
    <row r="86" spans="1:20" s="330" customFormat="1" ht="13.5" customHeight="1" x14ac:dyDescent="0.2">
      <c r="A86" s="344"/>
      <c r="B86" s="329" t="s">
        <v>1</v>
      </c>
      <c r="C86" s="326"/>
      <c r="D86" s="366">
        <v>63</v>
      </c>
      <c r="E86" s="384">
        <v>12</v>
      </c>
      <c r="F86" s="385">
        <v>17.5</v>
      </c>
      <c r="G86" s="385">
        <v>16.5</v>
      </c>
      <c r="H86" s="385">
        <v>13</v>
      </c>
      <c r="I86" s="385">
        <v>3</v>
      </c>
      <c r="J86" s="388">
        <v>1</v>
      </c>
      <c r="K86" s="340">
        <f t="shared" si="7"/>
        <v>0.19047619047619047</v>
      </c>
      <c r="L86" s="339">
        <f t="shared" si="8"/>
        <v>0.27777777777777779</v>
      </c>
      <c r="M86" s="339">
        <f t="shared" si="9"/>
        <v>0.26190476190476192</v>
      </c>
      <c r="N86" s="339">
        <f t="shared" si="10"/>
        <v>0.20634920634920634</v>
      </c>
      <c r="O86" s="339">
        <f t="shared" si="11"/>
        <v>4.7619047619047616E-2</v>
      </c>
      <c r="P86" s="338">
        <f t="shared" si="12"/>
        <v>1.5873015873015872E-2</v>
      </c>
      <c r="Q86" s="343"/>
      <c r="R86" s="342"/>
      <c r="S86" s="341"/>
      <c r="T86" s="345">
        <f t="shared" si="13"/>
        <v>17</v>
      </c>
    </row>
    <row r="87" spans="1:20" s="330" customFormat="1" ht="13.5" customHeight="1" x14ac:dyDescent="0.2">
      <c r="A87" s="344"/>
      <c r="B87" s="329" t="s">
        <v>9</v>
      </c>
      <c r="C87" s="326"/>
      <c r="D87" s="366">
        <v>756.7</v>
      </c>
      <c r="E87" s="384">
        <v>149.6</v>
      </c>
      <c r="F87" s="385">
        <v>184.3</v>
      </c>
      <c r="G87" s="385">
        <v>186.9</v>
      </c>
      <c r="H87" s="385">
        <v>155.19999999999999</v>
      </c>
      <c r="I87" s="385">
        <v>61</v>
      </c>
      <c r="J87" s="388">
        <v>19.7</v>
      </c>
      <c r="K87" s="340">
        <f t="shared" si="7"/>
        <v>0.19770054182635124</v>
      </c>
      <c r="L87" s="339">
        <f t="shared" si="8"/>
        <v>0.24355755253072553</v>
      </c>
      <c r="M87" s="339">
        <f t="shared" si="9"/>
        <v>0.24699352451433856</v>
      </c>
      <c r="N87" s="339">
        <f t="shared" si="10"/>
        <v>0.20510109686797937</v>
      </c>
      <c r="O87" s="339">
        <f t="shared" si="11"/>
        <v>8.0613188846306319E-2</v>
      </c>
      <c r="P87" s="338">
        <f t="shared" si="12"/>
        <v>2.6034095414298929E-2</v>
      </c>
      <c r="Q87" s="343"/>
      <c r="R87" s="342"/>
      <c r="S87" s="341"/>
      <c r="T87" s="345">
        <f t="shared" si="13"/>
        <v>235.89999999999998</v>
      </c>
    </row>
    <row r="88" spans="1:20" s="330" customFormat="1" ht="13.5" customHeight="1" x14ac:dyDescent="0.2">
      <c r="A88" s="344"/>
      <c r="B88" s="329" t="s">
        <v>2</v>
      </c>
      <c r="C88" s="326"/>
      <c r="D88" s="366">
        <v>191.5</v>
      </c>
      <c r="E88" s="384">
        <v>79.7</v>
      </c>
      <c r="F88" s="385">
        <v>63.7</v>
      </c>
      <c r="G88" s="385">
        <v>23.9</v>
      </c>
      <c r="H88" s="385">
        <v>20.7</v>
      </c>
      <c r="I88" s="385">
        <v>3.5</v>
      </c>
      <c r="J88" s="388">
        <v>0</v>
      </c>
      <c r="K88" s="340">
        <f t="shared" si="7"/>
        <v>0.41618798955613578</v>
      </c>
      <c r="L88" s="339">
        <f t="shared" si="8"/>
        <v>0.33263707571801571</v>
      </c>
      <c r="M88" s="339">
        <f t="shared" si="9"/>
        <v>0.1248041775456919</v>
      </c>
      <c r="N88" s="339">
        <f t="shared" si="10"/>
        <v>0.10809399477806789</v>
      </c>
      <c r="O88" s="339">
        <f t="shared" si="11"/>
        <v>1.8276762402088774E-2</v>
      </c>
      <c r="P88" s="338">
        <f t="shared" si="12"/>
        <v>0</v>
      </c>
      <c r="Q88" s="343"/>
      <c r="R88" s="342"/>
      <c r="S88" s="341"/>
      <c r="T88" s="345">
        <f t="shared" si="13"/>
        <v>24.2</v>
      </c>
    </row>
    <row r="89" spans="1:20" s="330" customFormat="1" ht="13.5" customHeight="1" x14ac:dyDescent="0.2">
      <c r="A89" s="344"/>
      <c r="B89" s="329" t="s">
        <v>10</v>
      </c>
      <c r="C89" s="326"/>
      <c r="D89" s="366">
        <v>151.30000000000001</v>
      </c>
      <c r="E89" s="384">
        <v>43.3</v>
      </c>
      <c r="F89" s="385">
        <v>43.1</v>
      </c>
      <c r="G89" s="385">
        <v>32.700000000000003</v>
      </c>
      <c r="H89" s="385">
        <v>25.4</v>
      </c>
      <c r="I89" s="385">
        <v>4.8</v>
      </c>
      <c r="J89" s="388">
        <v>2</v>
      </c>
      <c r="K89" s="340">
        <f t="shared" si="7"/>
        <v>0.28618638466622598</v>
      </c>
      <c r="L89" s="339">
        <f t="shared" si="8"/>
        <v>0.28486450760079313</v>
      </c>
      <c r="M89" s="339">
        <f t="shared" si="9"/>
        <v>0.21612690019828157</v>
      </c>
      <c r="N89" s="339">
        <f t="shared" si="10"/>
        <v>0.16787838730998014</v>
      </c>
      <c r="O89" s="339">
        <f t="shared" si="11"/>
        <v>3.1725049570389949E-2</v>
      </c>
      <c r="P89" s="338">
        <f t="shared" si="12"/>
        <v>1.3218770654329146E-2</v>
      </c>
      <c r="Q89" s="343"/>
      <c r="R89" s="342"/>
      <c r="S89" s="341"/>
      <c r="T89" s="345">
        <f t="shared" si="13"/>
        <v>32.200000000000003</v>
      </c>
    </row>
    <row r="90" spans="1:20" s="330" customFormat="1" ht="13.5" customHeight="1" x14ac:dyDescent="0.2">
      <c r="A90" s="344"/>
      <c r="B90" s="329" t="s">
        <v>11</v>
      </c>
      <c r="C90" s="326"/>
      <c r="D90" s="366">
        <v>403.1</v>
      </c>
      <c r="E90" s="384">
        <v>129.69999999999999</v>
      </c>
      <c r="F90" s="385">
        <v>110.9</v>
      </c>
      <c r="G90" s="385">
        <v>62</v>
      </c>
      <c r="H90" s="385">
        <v>65</v>
      </c>
      <c r="I90" s="385">
        <v>24.5</v>
      </c>
      <c r="J90" s="388">
        <v>11</v>
      </c>
      <c r="K90" s="340">
        <f t="shared" si="7"/>
        <v>0.32175638799305378</v>
      </c>
      <c r="L90" s="339">
        <f t="shared" si="8"/>
        <v>0.27511783676507068</v>
      </c>
      <c r="M90" s="339">
        <f t="shared" si="9"/>
        <v>0.1538079880922848</v>
      </c>
      <c r="N90" s="339">
        <f t="shared" si="10"/>
        <v>0.16125031009675017</v>
      </c>
      <c r="O90" s="339">
        <f t="shared" si="11"/>
        <v>6.0778963036467376E-2</v>
      </c>
      <c r="P90" s="338">
        <f t="shared" si="12"/>
        <v>2.7288514016373108E-2</v>
      </c>
      <c r="Q90" s="343"/>
      <c r="R90" s="342"/>
      <c r="S90" s="341"/>
      <c r="T90" s="345">
        <f t="shared" si="13"/>
        <v>100.5</v>
      </c>
    </row>
    <row r="91" spans="1:20" s="330" customFormat="1" ht="13.5" customHeight="1" x14ac:dyDescent="0.2">
      <c r="A91" s="344"/>
      <c r="B91" s="329" t="s">
        <v>12</v>
      </c>
      <c r="C91" s="326"/>
      <c r="D91" s="366">
        <v>143.30000000000001</v>
      </c>
      <c r="E91" s="384">
        <v>19.3</v>
      </c>
      <c r="F91" s="385">
        <v>40.700000000000003</v>
      </c>
      <c r="G91" s="385">
        <v>41</v>
      </c>
      <c r="H91" s="385">
        <v>27</v>
      </c>
      <c r="I91" s="385">
        <v>10.3</v>
      </c>
      <c r="J91" s="388">
        <v>5</v>
      </c>
      <c r="K91" s="340">
        <f t="shared" si="7"/>
        <v>0.1346824842986741</v>
      </c>
      <c r="L91" s="339">
        <f t="shared" si="8"/>
        <v>0.28401953942777391</v>
      </c>
      <c r="M91" s="339">
        <f t="shared" si="9"/>
        <v>0.2861130495464061</v>
      </c>
      <c r="N91" s="339">
        <f t="shared" si="10"/>
        <v>0.18841591067690158</v>
      </c>
      <c r="O91" s="339">
        <f t="shared" si="11"/>
        <v>7.1877180739706906E-2</v>
      </c>
      <c r="P91" s="338">
        <f t="shared" si="12"/>
        <v>3.4891835310537335E-2</v>
      </c>
      <c r="Q91" s="343"/>
      <c r="R91" s="342"/>
      <c r="S91" s="341"/>
      <c r="T91" s="345">
        <f t="shared" si="13"/>
        <v>42.3</v>
      </c>
    </row>
    <row r="92" spans="1:20" s="330" customFormat="1" ht="13.5" customHeight="1" x14ac:dyDescent="0.2">
      <c r="A92" s="344"/>
      <c r="B92" s="329" t="s">
        <v>3</v>
      </c>
      <c r="C92" s="326"/>
      <c r="D92" s="366">
        <v>106.5</v>
      </c>
      <c r="E92" s="384">
        <v>36.9</v>
      </c>
      <c r="F92" s="385">
        <v>69.599999999999994</v>
      </c>
      <c r="G92" s="385">
        <v>0</v>
      </c>
      <c r="H92" s="385">
        <v>0</v>
      </c>
      <c r="I92" s="385">
        <v>0</v>
      </c>
      <c r="J92" s="388">
        <v>0</v>
      </c>
      <c r="K92" s="340">
        <f t="shared" si="7"/>
        <v>0.3464788732394366</v>
      </c>
      <c r="L92" s="339">
        <f t="shared" si="8"/>
        <v>0.65352112676056329</v>
      </c>
      <c r="M92" s="339">
        <f t="shared" si="9"/>
        <v>0</v>
      </c>
      <c r="N92" s="339">
        <f t="shared" si="10"/>
        <v>0</v>
      </c>
      <c r="O92" s="339">
        <f t="shared" si="11"/>
        <v>0</v>
      </c>
      <c r="P92" s="338">
        <f t="shared" si="12"/>
        <v>0</v>
      </c>
      <c r="Q92" s="343"/>
      <c r="R92" s="342"/>
      <c r="S92" s="341"/>
      <c r="T92" s="345">
        <f t="shared" si="13"/>
        <v>0</v>
      </c>
    </row>
    <row r="93" spans="1:20" s="330" customFormat="1" ht="13.5" customHeight="1" x14ac:dyDescent="0.2">
      <c r="A93" s="344"/>
      <c r="B93" s="329" t="s">
        <v>13</v>
      </c>
      <c r="C93" s="326"/>
      <c r="D93" s="366">
        <v>89.6</v>
      </c>
      <c r="E93" s="384">
        <v>52</v>
      </c>
      <c r="F93" s="385">
        <v>15.6</v>
      </c>
      <c r="G93" s="385">
        <v>22</v>
      </c>
      <c r="H93" s="385">
        <v>0</v>
      </c>
      <c r="I93" s="385">
        <v>0</v>
      </c>
      <c r="J93" s="388">
        <v>0</v>
      </c>
      <c r="K93" s="340">
        <f t="shared" si="7"/>
        <v>0.5803571428571429</v>
      </c>
      <c r="L93" s="339">
        <f t="shared" si="8"/>
        <v>0.17410714285714288</v>
      </c>
      <c r="M93" s="339">
        <f t="shared" si="9"/>
        <v>0.2455357142857143</v>
      </c>
      <c r="N93" s="339">
        <f t="shared" si="10"/>
        <v>0</v>
      </c>
      <c r="O93" s="339">
        <f t="shared" si="11"/>
        <v>0</v>
      </c>
      <c r="P93" s="338">
        <f t="shared" si="12"/>
        <v>0</v>
      </c>
      <c r="Q93" s="343"/>
      <c r="R93" s="342"/>
      <c r="S93" s="341"/>
      <c r="T93" s="345">
        <f t="shared" si="13"/>
        <v>0</v>
      </c>
    </row>
    <row r="94" spans="1:20" s="330" customFormat="1" ht="13.5" customHeight="1" x14ac:dyDescent="0.2">
      <c r="A94" s="344"/>
      <c r="B94" s="329" t="s">
        <v>27</v>
      </c>
      <c r="C94" s="326"/>
      <c r="D94" s="366">
        <v>260</v>
      </c>
      <c r="E94" s="384">
        <v>77.400000000000006</v>
      </c>
      <c r="F94" s="385">
        <v>66.900000000000006</v>
      </c>
      <c r="G94" s="385">
        <v>65.8</v>
      </c>
      <c r="H94" s="385">
        <v>36.700000000000003</v>
      </c>
      <c r="I94" s="385">
        <v>11.2</v>
      </c>
      <c r="J94" s="388">
        <v>2</v>
      </c>
      <c r="K94" s="340">
        <f t="shared" si="7"/>
        <v>0.2976923076923077</v>
      </c>
      <c r="L94" s="339">
        <f t="shared" si="8"/>
        <v>0.25730769230769235</v>
      </c>
      <c r="M94" s="339">
        <f t="shared" si="9"/>
        <v>0.25307692307692309</v>
      </c>
      <c r="N94" s="339">
        <f t="shared" si="10"/>
        <v>0.14115384615384616</v>
      </c>
      <c r="O94" s="339">
        <f t="shared" si="11"/>
        <v>4.3076923076923075E-2</v>
      </c>
      <c r="P94" s="338">
        <f t="shared" si="12"/>
        <v>7.6923076923076927E-3</v>
      </c>
      <c r="Q94" s="343"/>
      <c r="R94" s="342"/>
      <c r="S94" s="341"/>
      <c r="T94" s="345">
        <f t="shared" si="13"/>
        <v>49.900000000000006</v>
      </c>
    </row>
    <row r="95" spans="1:20" s="330" customFormat="1" ht="13.5" customHeight="1" x14ac:dyDescent="0.2">
      <c r="A95" s="344"/>
      <c r="B95" s="329" t="s">
        <v>14</v>
      </c>
      <c r="C95" s="326"/>
      <c r="D95" s="366">
        <v>226.8</v>
      </c>
      <c r="E95" s="384">
        <v>96.6</v>
      </c>
      <c r="F95" s="385">
        <v>47.5</v>
      </c>
      <c r="G95" s="385">
        <v>42.7</v>
      </c>
      <c r="H95" s="385">
        <v>28.6</v>
      </c>
      <c r="I95" s="385">
        <v>11.4</v>
      </c>
      <c r="J95" s="388">
        <v>0</v>
      </c>
      <c r="K95" s="340">
        <f t="shared" si="7"/>
        <v>0.42592592592592587</v>
      </c>
      <c r="L95" s="339">
        <f t="shared" si="8"/>
        <v>0.20943562610229277</v>
      </c>
      <c r="M95" s="339">
        <f t="shared" si="9"/>
        <v>0.18827160493827161</v>
      </c>
      <c r="N95" s="339">
        <f t="shared" si="10"/>
        <v>0.12610229276895943</v>
      </c>
      <c r="O95" s="339">
        <f t="shared" si="11"/>
        <v>5.0264550264550262E-2</v>
      </c>
      <c r="P95" s="338">
        <f t="shared" si="12"/>
        <v>0</v>
      </c>
      <c r="Q95" s="343"/>
      <c r="R95" s="342"/>
      <c r="S95" s="341"/>
      <c r="T95" s="345">
        <f t="shared" si="13"/>
        <v>40</v>
      </c>
    </row>
    <row r="96" spans="1:20" s="330" customFormat="1" ht="13.5" customHeight="1" x14ac:dyDescent="0.2">
      <c r="A96" s="344"/>
      <c r="B96" s="329" t="s">
        <v>7</v>
      </c>
      <c r="C96" s="326"/>
      <c r="D96" s="366">
        <v>465</v>
      </c>
      <c r="E96" s="384">
        <v>152.5</v>
      </c>
      <c r="F96" s="385">
        <v>93.4</v>
      </c>
      <c r="G96" s="385">
        <v>97.7</v>
      </c>
      <c r="H96" s="385">
        <v>89.5</v>
      </c>
      <c r="I96" s="385">
        <v>24.5</v>
      </c>
      <c r="J96" s="388">
        <v>7.4</v>
      </c>
      <c r="K96" s="340">
        <f t="shared" si="7"/>
        <v>0.32795698924731181</v>
      </c>
      <c r="L96" s="339">
        <f t="shared" si="8"/>
        <v>0.20086021505376345</v>
      </c>
      <c r="M96" s="339">
        <f t="shared" si="9"/>
        <v>0.21010752688172044</v>
      </c>
      <c r="N96" s="339">
        <f t="shared" si="10"/>
        <v>0.19247311827956989</v>
      </c>
      <c r="O96" s="339">
        <f t="shared" si="11"/>
        <v>5.2688172043010753E-2</v>
      </c>
      <c r="P96" s="338">
        <f t="shared" si="12"/>
        <v>1.5913978494623657E-2</v>
      </c>
      <c r="Q96" s="343"/>
      <c r="R96" s="342"/>
      <c r="S96" s="341"/>
      <c r="T96" s="345">
        <f t="shared" si="13"/>
        <v>121.4</v>
      </c>
    </row>
    <row r="97" spans="1:21" s="330" customFormat="1" ht="13.5" customHeight="1" x14ac:dyDescent="0.2">
      <c r="A97" s="344"/>
      <c r="B97" s="329" t="s">
        <v>41</v>
      </c>
      <c r="C97" s="326"/>
      <c r="D97" s="366">
        <v>134.80000000000001</v>
      </c>
      <c r="E97" s="384">
        <v>50.8</v>
      </c>
      <c r="F97" s="385">
        <v>45.1</v>
      </c>
      <c r="G97" s="385">
        <v>25.3</v>
      </c>
      <c r="H97" s="385">
        <v>12.6</v>
      </c>
      <c r="I97" s="385">
        <v>0</v>
      </c>
      <c r="J97" s="388">
        <v>1</v>
      </c>
      <c r="K97" s="340">
        <f t="shared" si="7"/>
        <v>0.37685459940652816</v>
      </c>
      <c r="L97" s="339">
        <f t="shared" si="8"/>
        <v>0.33456973293768544</v>
      </c>
      <c r="M97" s="339">
        <f t="shared" si="9"/>
        <v>0.1876854599406528</v>
      </c>
      <c r="N97" s="339">
        <f t="shared" si="10"/>
        <v>9.3471810089020765E-2</v>
      </c>
      <c r="O97" s="339">
        <f t="shared" si="11"/>
        <v>0</v>
      </c>
      <c r="P97" s="338">
        <f t="shared" si="12"/>
        <v>7.418397626112759E-3</v>
      </c>
      <c r="Q97" s="343"/>
      <c r="R97" s="342"/>
      <c r="S97" s="341"/>
      <c r="T97" s="345">
        <f t="shared" si="13"/>
        <v>13.6</v>
      </c>
    </row>
    <row r="98" spans="1:21" s="330" customFormat="1" ht="13.5" customHeight="1" x14ac:dyDescent="0.2">
      <c r="A98" s="344"/>
      <c r="B98" s="329" t="s">
        <v>15</v>
      </c>
      <c r="C98" s="326"/>
      <c r="D98" s="366">
        <v>71.900000000000006</v>
      </c>
      <c r="E98" s="384">
        <v>14.8</v>
      </c>
      <c r="F98" s="385">
        <v>23.2</v>
      </c>
      <c r="G98" s="385">
        <v>18.600000000000001</v>
      </c>
      <c r="H98" s="385">
        <v>11.8</v>
      </c>
      <c r="I98" s="385">
        <v>3</v>
      </c>
      <c r="J98" s="388">
        <v>0.5</v>
      </c>
      <c r="K98" s="340">
        <f t="shared" si="7"/>
        <v>0.20584144645340752</v>
      </c>
      <c r="L98" s="339">
        <f t="shared" si="8"/>
        <v>0.3226703755215577</v>
      </c>
      <c r="M98" s="339">
        <f t="shared" si="9"/>
        <v>0.25869262865090403</v>
      </c>
      <c r="N98" s="339">
        <f t="shared" si="10"/>
        <v>0.16411682892906815</v>
      </c>
      <c r="O98" s="339">
        <f t="shared" si="11"/>
        <v>4.1724617524339355E-2</v>
      </c>
      <c r="P98" s="338">
        <f t="shared" si="12"/>
        <v>6.9541029207232262E-3</v>
      </c>
      <c r="Q98" s="343"/>
      <c r="R98" s="342"/>
      <c r="S98" s="341"/>
      <c r="T98" s="345">
        <f t="shared" si="13"/>
        <v>15.3</v>
      </c>
    </row>
    <row r="99" spans="1:21" s="330" customFormat="1" ht="13.5" customHeight="1" x14ac:dyDescent="0.2">
      <c r="A99" s="344"/>
      <c r="B99" s="329" t="s">
        <v>5</v>
      </c>
      <c r="C99" s="326"/>
      <c r="D99" s="366">
        <v>458.09999999999997</v>
      </c>
      <c r="E99" s="384">
        <v>94.3</v>
      </c>
      <c r="F99" s="385">
        <v>154.1</v>
      </c>
      <c r="G99" s="385">
        <v>84.2</v>
      </c>
      <c r="H99" s="385">
        <v>91.9</v>
      </c>
      <c r="I99" s="385">
        <v>27.7</v>
      </c>
      <c r="J99" s="388">
        <v>5.9</v>
      </c>
      <c r="K99" s="340">
        <f t="shared" si="7"/>
        <v>0.20585025103689153</v>
      </c>
      <c r="L99" s="339">
        <f t="shared" si="8"/>
        <v>0.33638943462126175</v>
      </c>
      <c r="M99" s="339">
        <f t="shared" si="9"/>
        <v>0.1838026631739795</v>
      </c>
      <c r="N99" s="339">
        <f t="shared" si="10"/>
        <v>0.20061122025758571</v>
      </c>
      <c r="O99" s="339">
        <f t="shared" si="11"/>
        <v>6.0467146911154776E-2</v>
      </c>
      <c r="P99" s="338">
        <f t="shared" si="12"/>
        <v>1.287928399912683E-2</v>
      </c>
      <c r="Q99" s="343"/>
      <c r="R99" s="342"/>
      <c r="S99" s="341"/>
      <c r="T99" s="345">
        <f t="shared" si="13"/>
        <v>125.50000000000001</v>
      </c>
    </row>
    <row r="100" spans="1:21" s="330" customFormat="1" ht="13.5" customHeight="1" x14ac:dyDescent="0.2">
      <c r="A100" s="344"/>
      <c r="B100" s="329" t="s">
        <v>21</v>
      </c>
      <c r="C100" s="326"/>
      <c r="D100" s="366">
        <v>58.5</v>
      </c>
      <c r="E100" s="384">
        <v>25</v>
      </c>
      <c r="F100" s="385">
        <v>19</v>
      </c>
      <c r="G100" s="385">
        <v>14.5</v>
      </c>
      <c r="H100" s="385">
        <v>0</v>
      </c>
      <c r="I100" s="385">
        <v>0</v>
      </c>
      <c r="J100" s="388">
        <v>0</v>
      </c>
      <c r="K100" s="340">
        <f t="shared" si="7"/>
        <v>0.42735042735042733</v>
      </c>
      <c r="L100" s="339">
        <f t="shared" si="8"/>
        <v>0.3247863247863248</v>
      </c>
      <c r="M100" s="339">
        <f t="shared" si="9"/>
        <v>0.24786324786324787</v>
      </c>
      <c r="N100" s="339">
        <f t="shared" si="10"/>
        <v>0</v>
      </c>
      <c r="O100" s="339">
        <f t="shared" si="11"/>
        <v>0</v>
      </c>
      <c r="P100" s="338">
        <f t="shared" si="12"/>
        <v>0</v>
      </c>
      <c r="Q100" s="343"/>
      <c r="R100" s="342"/>
      <c r="S100" s="341"/>
      <c r="T100" s="345">
        <f t="shared" si="13"/>
        <v>0</v>
      </c>
    </row>
    <row r="101" spans="1:21" s="330" customFormat="1" ht="13.5" customHeight="1" x14ac:dyDescent="0.2">
      <c r="A101" s="344"/>
      <c r="B101" s="329" t="s">
        <v>16</v>
      </c>
      <c r="C101" s="326"/>
      <c r="D101" s="366">
        <v>86.3</v>
      </c>
      <c r="E101" s="384">
        <v>33.4</v>
      </c>
      <c r="F101" s="385">
        <v>28.1</v>
      </c>
      <c r="G101" s="385">
        <v>17</v>
      </c>
      <c r="H101" s="385">
        <v>3.5</v>
      </c>
      <c r="I101" s="385">
        <v>4.3</v>
      </c>
      <c r="J101" s="388">
        <v>0</v>
      </c>
      <c r="K101" s="340">
        <f t="shared" si="7"/>
        <v>0.38702201622247973</v>
      </c>
      <c r="L101" s="339">
        <f t="shared" si="8"/>
        <v>0.32560834298957131</v>
      </c>
      <c r="M101" s="339">
        <f t="shared" si="9"/>
        <v>0.19698725376593279</v>
      </c>
      <c r="N101" s="339">
        <f t="shared" si="10"/>
        <v>4.0556199304750871E-2</v>
      </c>
      <c r="O101" s="339">
        <f t="shared" si="11"/>
        <v>4.9826187717265352E-2</v>
      </c>
      <c r="P101" s="338">
        <f t="shared" si="12"/>
        <v>0</v>
      </c>
      <c r="Q101" s="343"/>
      <c r="R101" s="342"/>
      <c r="S101" s="341"/>
      <c r="T101" s="345">
        <f t="shared" si="13"/>
        <v>7.8</v>
      </c>
    </row>
    <row r="102" spans="1:21" s="330" customFormat="1" ht="13.5" customHeight="1" x14ac:dyDescent="0.2">
      <c r="A102" s="344"/>
      <c r="B102" s="328" t="s">
        <v>23</v>
      </c>
      <c r="C102" s="326"/>
      <c r="D102" s="367">
        <v>4597.2</v>
      </c>
      <c r="E102" s="389">
        <v>1424.1</v>
      </c>
      <c r="F102" s="390">
        <v>1268.5999999999999</v>
      </c>
      <c r="G102" s="390">
        <v>877.2</v>
      </c>
      <c r="H102" s="390">
        <v>738.9</v>
      </c>
      <c r="I102" s="390">
        <v>228.3</v>
      </c>
      <c r="J102" s="391">
        <v>60.1</v>
      </c>
      <c r="K102" s="340">
        <f t="shared" si="7"/>
        <v>0.30977551553119287</v>
      </c>
      <c r="L102" s="339">
        <f t="shared" si="8"/>
        <v>0.27595057861306882</v>
      </c>
      <c r="M102" s="339">
        <f t="shared" si="9"/>
        <v>0.19081179848603499</v>
      </c>
      <c r="N102" s="339">
        <f t="shared" si="10"/>
        <v>0.16072826938136256</v>
      </c>
      <c r="O102" s="339">
        <f t="shared" si="11"/>
        <v>4.966066301226834E-2</v>
      </c>
      <c r="P102" s="338">
        <f t="shared" si="12"/>
        <v>1.3073174976072393E-2</v>
      </c>
      <c r="Q102" s="343"/>
      <c r="R102" s="342"/>
      <c r="S102" s="341"/>
      <c r="T102" s="345">
        <f t="shared" si="13"/>
        <v>1027.3</v>
      </c>
    </row>
    <row r="103" spans="1:21" s="330" customFormat="1" ht="13.5" customHeight="1" x14ac:dyDescent="0.2">
      <c r="A103" s="344"/>
      <c r="B103" s="327" t="s">
        <v>43</v>
      </c>
      <c r="C103" s="326"/>
      <c r="D103" s="368">
        <v>2740.2000000000003</v>
      </c>
      <c r="E103" s="392">
        <v>866.2</v>
      </c>
      <c r="F103" s="393">
        <v>754</v>
      </c>
      <c r="G103" s="393">
        <v>561.1</v>
      </c>
      <c r="H103" s="393">
        <v>392.3</v>
      </c>
      <c r="I103" s="393">
        <v>130.19999999999999</v>
      </c>
      <c r="J103" s="394">
        <v>36.4</v>
      </c>
      <c r="K103" s="340">
        <f t="shared" si="7"/>
        <v>0.31610831326180572</v>
      </c>
      <c r="L103" s="339">
        <f t="shared" si="8"/>
        <v>0.27516239690533534</v>
      </c>
      <c r="M103" s="339">
        <f t="shared" si="9"/>
        <v>0.20476607546894385</v>
      </c>
      <c r="N103" s="339">
        <f t="shared" si="10"/>
        <v>0.14316473250127726</v>
      </c>
      <c r="O103" s="339">
        <f t="shared" si="11"/>
        <v>4.7514779943069838E-2</v>
      </c>
      <c r="P103" s="338">
        <f t="shared" si="12"/>
        <v>1.3283701919567913E-2</v>
      </c>
      <c r="Q103" s="343"/>
      <c r="R103" s="342"/>
      <c r="S103" s="341"/>
      <c r="T103" s="345">
        <f t="shared" si="13"/>
        <v>558.9</v>
      </c>
    </row>
    <row r="104" spans="1:21" s="300" customFormat="1" ht="13.5" customHeight="1" x14ac:dyDescent="0.2">
      <c r="A104" s="321"/>
      <c r="B104" s="325" t="s">
        <v>38</v>
      </c>
      <c r="C104" s="324"/>
      <c r="D104" s="369">
        <v>31634.099999999995</v>
      </c>
      <c r="E104" s="395">
        <v>9359</v>
      </c>
      <c r="F104" s="396">
        <v>8796.5</v>
      </c>
      <c r="G104" s="396">
        <v>6458.8</v>
      </c>
      <c r="H104" s="396">
        <v>4970.8999999999996</v>
      </c>
      <c r="I104" s="396">
        <v>1558.3</v>
      </c>
      <c r="J104" s="397">
        <v>490.6</v>
      </c>
      <c r="K104" s="340">
        <f t="shared" si="7"/>
        <v>0.29585162846422064</v>
      </c>
      <c r="L104" s="339">
        <f t="shared" si="8"/>
        <v>0.27807018375740106</v>
      </c>
      <c r="M104" s="339">
        <f t="shared" si="9"/>
        <v>0.2041720801287219</v>
      </c>
      <c r="N104" s="339">
        <f t="shared" si="10"/>
        <v>0.15713739287667425</v>
      </c>
      <c r="O104" s="339">
        <f t="shared" si="11"/>
        <v>4.9260133842910031E-2</v>
      </c>
      <c r="P104" s="338">
        <f t="shared" si="12"/>
        <v>1.5508580930072298E-2</v>
      </c>
      <c r="Q104" s="317"/>
      <c r="R104" s="310"/>
      <c r="S104" s="309"/>
      <c r="T104" s="345">
        <f t="shared" si="13"/>
        <v>7019.8</v>
      </c>
      <c r="U104" s="330"/>
    </row>
    <row r="105" spans="1:21" s="300" customFormat="1" ht="12" customHeight="1" x14ac:dyDescent="0.2">
      <c r="A105" s="321"/>
      <c r="B105" s="454"/>
      <c r="C105" s="454"/>
      <c r="D105" s="454"/>
      <c r="E105" s="454"/>
      <c r="F105" s="454"/>
      <c r="G105" s="454"/>
      <c r="H105" s="454"/>
      <c r="I105" s="454"/>
      <c r="J105" s="359"/>
      <c r="K105" s="337"/>
      <c r="L105" s="337"/>
      <c r="M105" s="337"/>
      <c r="N105" s="337"/>
      <c r="O105" s="337"/>
      <c r="P105" s="337"/>
      <c r="Q105" s="317"/>
      <c r="R105" s="310"/>
      <c r="S105" s="309"/>
      <c r="T105" s="330"/>
      <c r="U105" s="330"/>
    </row>
    <row r="106" spans="1:21" s="300" customFormat="1" ht="7.5" customHeight="1" x14ac:dyDescent="0.2">
      <c r="A106" s="321"/>
      <c r="B106" s="320"/>
      <c r="C106" s="320"/>
      <c r="D106" s="319"/>
      <c r="E106" s="319"/>
      <c r="F106" s="319"/>
      <c r="G106" s="319"/>
      <c r="H106" s="319"/>
      <c r="I106" s="319"/>
      <c r="J106" s="319"/>
      <c r="K106" s="319"/>
      <c r="L106" s="318"/>
      <c r="M106" s="318"/>
      <c r="N106" s="318"/>
      <c r="O106" s="318"/>
      <c r="P106" s="318"/>
      <c r="Q106" s="317"/>
      <c r="R106" s="310"/>
      <c r="S106" s="309"/>
      <c r="T106" s="330"/>
      <c r="U106" s="330"/>
    </row>
    <row r="107" spans="1:21" s="300" customFormat="1" ht="15" customHeight="1" x14ac:dyDescent="0.2">
      <c r="A107" s="455"/>
      <c r="B107" s="456"/>
      <c r="C107" s="456"/>
      <c r="D107" s="456"/>
      <c r="E107" s="456"/>
      <c r="F107" s="456"/>
      <c r="G107" s="456"/>
      <c r="H107" s="456"/>
      <c r="I107" s="456"/>
      <c r="J107" s="456"/>
      <c r="K107" s="456"/>
      <c r="L107" s="456"/>
      <c r="M107" s="456"/>
      <c r="N107" s="456"/>
      <c r="O107" s="456"/>
      <c r="P107" s="456"/>
      <c r="Q107" s="457"/>
      <c r="R107" s="310"/>
      <c r="S107" s="309"/>
      <c r="T107" s="330"/>
      <c r="U107" s="330"/>
    </row>
    <row r="108" spans="1:21" s="300" customFormat="1" ht="11.25" customHeight="1" x14ac:dyDescent="0.2">
      <c r="A108" s="458"/>
      <c r="B108" s="459"/>
      <c r="C108" s="459"/>
      <c r="D108" s="459"/>
      <c r="E108" s="459"/>
      <c r="F108" s="459"/>
      <c r="G108" s="459"/>
      <c r="H108" s="459"/>
      <c r="I108" s="459"/>
      <c r="J108" s="459"/>
      <c r="K108" s="459"/>
      <c r="L108" s="459"/>
      <c r="M108" s="459"/>
      <c r="N108" s="459"/>
      <c r="O108" s="459"/>
      <c r="P108" s="459"/>
      <c r="Q108" s="460"/>
      <c r="R108" s="310"/>
      <c r="S108" s="309"/>
      <c r="T108" s="330"/>
      <c r="U108" s="330"/>
    </row>
    <row r="109" spans="1:21" s="300" customFormat="1" ht="13.5" customHeight="1" x14ac:dyDescent="0.2">
      <c r="A109" s="336"/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35"/>
      <c r="R109" s="310"/>
      <c r="S109" s="334"/>
      <c r="T109" s="330"/>
      <c r="U109" s="330"/>
    </row>
    <row r="110" spans="1:21" s="300" customFormat="1" ht="15" customHeight="1" x14ac:dyDescent="0.25">
      <c r="A110" s="333"/>
      <c r="B110" s="332" t="s">
        <v>124</v>
      </c>
      <c r="C110" s="331"/>
      <c r="D110" s="331"/>
      <c r="E110" s="331"/>
      <c r="F110" s="331"/>
      <c r="G110" s="331"/>
      <c r="H110" s="331"/>
      <c r="I110" s="331"/>
      <c r="J110" s="331"/>
      <c r="K110" s="17"/>
      <c r="L110" s="17"/>
      <c r="M110" s="17"/>
      <c r="N110" s="17"/>
      <c r="O110" s="17"/>
      <c r="P110" s="17"/>
      <c r="Q110" s="317"/>
      <c r="R110" s="310"/>
      <c r="S110" s="309"/>
    </row>
    <row r="111" spans="1:21" s="300" customFormat="1" ht="15" customHeight="1" x14ac:dyDescent="0.2">
      <c r="A111" s="321"/>
      <c r="B111" s="209"/>
      <c r="C111" s="331"/>
      <c r="D111" s="331"/>
      <c r="E111" s="331"/>
      <c r="F111" s="331"/>
      <c r="G111" s="331"/>
      <c r="H111" s="331"/>
      <c r="I111" s="331"/>
      <c r="J111" s="331"/>
      <c r="K111" s="17"/>
      <c r="L111" s="17"/>
      <c r="M111" s="17"/>
      <c r="N111" s="17"/>
      <c r="O111" s="17"/>
      <c r="P111" s="17"/>
      <c r="Q111" s="317"/>
      <c r="R111" s="310"/>
      <c r="S111" s="309"/>
    </row>
    <row r="112" spans="1:21" s="300" customFormat="1" ht="21" customHeight="1" x14ac:dyDescent="0.2">
      <c r="A112" s="321"/>
      <c r="B112" s="406"/>
      <c r="C112" s="406"/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17"/>
      <c r="Q112" s="317"/>
      <c r="R112" s="310"/>
      <c r="S112" s="309"/>
    </row>
    <row r="113" spans="1:19" ht="13.5" customHeight="1" x14ac:dyDescent="0.2">
      <c r="A113" s="321"/>
      <c r="B113" s="407"/>
      <c r="C113" s="406"/>
      <c r="D113" s="404"/>
      <c r="E113" s="404"/>
      <c r="F113" s="404"/>
      <c r="G113" s="404"/>
      <c r="H113" s="404"/>
      <c r="I113" s="404"/>
      <c r="J113" s="404"/>
      <c r="K113" s="404"/>
      <c r="L113" s="404"/>
      <c r="M113" s="404"/>
      <c r="N113" s="404"/>
      <c r="O113" s="404"/>
      <c r="P113" s="17"/>
      <c r="Q113" s="317"/>
      <c r="R113" s="310"/>
      <c r="S113" s="309"/>
    </row>
    <row r="114" spans="1:19" ht="13.5" customHeight="1" x14ac:dyDescent="0.2">
      <c r="A114" s="321"/>
      <c r="B114" s="407"/>
      <c r="C114" s="406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  <c r="O114" s="404"/>
      <c r="P114" s="17"/>
      <c r="Q114" s="317"/>
      <c r="R114" s="310"/>
      <c r="S114" s="309"/>
    </row>
    <row r="115" spans="1:19" ht="13.5" customHeight="1" x14ac:dyDescent="0.2">
      <c r="A115" s="321"/>
      <c r="B115" s="407"/>
      <c r="C115" s="406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17"/>
      <c r="Q115" s="317"/>
      <c r="R115" s="310"/>
      <c r="S115" s="309"/>
    </row>
    <row r="116" spans="1:19" ht="13.5" customHeight="1" x14ac:dyDescent="0.2">
      <c r="A116" s="321"/>
      <c r="B116" s="407"/>
      <c r="C116" s="406"/>
      <c r="D116" s="404"/>
      <c r="E116" s="404"/>
      <c r="F116" s="404"/>
      <c r="G116" s="404"/>
      <c r="H116" s="404"/>
      <c r="I116" s="404"/>
      <c r="J116" s="404"/>
      <c r="K116" s="404"/>
      <c r="L116" s="404"/>
      <c r="M116" s="404"/>
      <c r="N116" s="404"/>
      <c r="O116" s="404"/>
      <c r="P116" s="17"/>
      <c r="Q116" s="317"/>
      <c r="R116" s="310"/>
      <c r="S116" s="309"/>
    </row>
    <row r="117" spans="1:19" ht="13.5" customHeight="1" x14ac:dyDescent="0.2">
      <c r="A117" s="321"/>
      <c r="B117" s="407"/>
      <c r="C117" s="406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17"/>
      <c r="Q117" s="317"/>
      <c r="R117" s="310"/>
      <c r="S117" s="309"/>
    </row>
    <row r="118" spans="1:19" ht="13.5" customHeight="1" x14ac:dyDescent="0.2">
      <c r="A118" s="321"/>
      <c r="B118" s="407"/>
      <c r="C118" s="406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17"/>
      <c r="Q118" s="317"/>
      <c r="R118" s="310"/>
      <c r="S118" s="309"/>
    </row>
    <row r="119" spans="1:19" ht="13.5" customHeight="1" x14ac:dyDescent="0.2">
      <c r="A119" s="321"/>
      <c r="B119" s="407"/>
      <c r="C119" s="406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17"/>
      <c r="Q119" s="317"/>
      <c r="R119" s="310"/>
      <c r="S119" s="309"/>
    </row>
    <row r="120" spans="1:19" s="300" customFormat="1" ht="13.5" customHeight="1" x14ac:dyDescent="0.2">
      <c r="A120" s="321"/>
      <c r="B120" s="407"/>
      <c r="C120" s="406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17"/>
      <c r="Q120" s="317"/>
      <c r="R120" s="310"/>
      <c r="S120" s="309"/>
    </row>
    <row r="121" spans="1:19" s="300" customFormat="1" ht="13.5" customHeight="1" x14ac:dyDescent="0.2">
      <c r="A121" s="321"/>
      <c r="B121" s="407"/>
      <c r="C121" s="406"/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404"/>
      <c r="O121" s="404"/>
      <c r="P121" s="17"/>
      <c r="Q121" s="317"/>
      <c r="R121" s="310"/>
      <c r="S121" s="309"/>
    </row>
    <row r="122" spans="1:19" s="300" customFormat="1" ht="13.5" customHeight="1" x14ac:dyDescent="0.2">
      <c r="A122" s="321"/>
      <c r="B122" s="407"/>
      <c r="C122" s="406"/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404"/>
      <c r="O122" s="404"/>
      <c r="P122" s="17"/>
      <c r="Q122" s="317"/>
      <c r="R122" s="310"/>
      <c r="S122" s="309"/>
    </row>
    <row r="123" spans="1:19" s="300" customFormat="1" ht="13.5" customHeight="1" x14ac:dyDescent="0.2">
      <c r="A123" s="321"/>
      <c r="B123" s="407"/>
      <c r="C123" s="406"/>
      <c r="D123" s="404"/>
      <c r="E123" s="404"/>
      <c r="F123" s="404"/>
      <c r="G123" s="404"/>
      <c r="H123" s="404"/>
      <c r="I123" s="404"/>
      <c r="J123" s="404"/>
      <c r="K123" s="404"/>
      <c r="L123" s="404"/>
      <c r="M123" s="404"/>
      <c r="N123" s="404"/>
      <c r="O123" s="404"/>
      <c r="P123" s="17"/>
      <c r="Q123" s="317"/>
      <c r="R123" s="310"/>
      <c r="S123" s="309"/>
    </row>
    <row r="124" spans="1:19" s="300" customFormat="1" ht="13.5" customHeight="1" x14ac:dyDescent="0.2">
      <c r="A124" s="321"/>
      <c r="B124" s="407"/>
      <c r="C124" s="406"/>
      <c r="D124" s="404"/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17"/>
      <c r="Q124" s="317"/>
      <c r="R124" s="310"/>
      <c r="S124" s="309"/>
    </row>
    <row r="125" spans="1:19" s="300" customFormat="1" ht="13.5" customHeight="1" x14ac:dyDescent="0.2">
      <c r="A125" s="321"/>
      <c r="B125" s="407"/>
      <c r="C125" s="406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17"/>
      <c r="Q125" s="317"/>
      <c r="R125" s="310"/>
      <c r="S125" s="309"/>
    </row>
    <row r="126" spans="1:19" s="300" customFormat="1" ht="13.5" customHeight="1" x14ac:dyDescent="0.2">
      <c r="A126" s="321"/>
      <c r="B126" s="407"/>
      <c r="C126" s="406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17"/>
      <c r="Q126" s="317"/>
      <c r="R126" s="310"/>
      <c r="S126" s="309"/>
    </row>
    <row r="127" spans="1:19" s="300" customFormat="1" ht="13.5" customHeight="1" x14ac:dyDescent="0.2">
      <c r="A127" s="321"/>
      <c r="B127" s="407"/>
      <c r="C127" s="406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17"/>
      <c r="Q127" s="317"/>
      <c r="R127" s="310"/>
      <c r="S127" s="309"/>
    </row>
    <row r="128" spans="1:19" s="300" customFormat="1" ht="13.5" customHeight="1" x14ac:dyDescent="0.2">
      <c r="A128" s="321"/>
      <c r="B128" s="407"/>
      <c r="C128" s="406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17"/>
      <c r="Q128" s="317"/>
      <c r="R128" s="310"/>
      <c r="S128" s="309"/>
    </row>
    <row r="129" spans="1:19" s="300" customFormat="1" ht="13.5" customHeight="1" x14ac:dyDescent="0.2">
      <c r="A129" s="321"/>
      <c r="B129" s="407"/>
      <c r="C129" s="406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17"/>
      <c r="Q129" s="317"/>
      <c r="R129" s="310"/>
      <c r="S129" s="309"/>
    </row>
    <row r="130" spans="1:19" s="300" customFormat="1" ht="13.5" customHeight="1" x14ac:dyDescent="0.2">
      <c r="A130" s="321"/>
      <c r="B130" s="407"/>
      <c r="C130" s="406"/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17"/>
      <c r="Q130" s="317"/>
      <c r="R130" s="310"/>
      <c r="S130" s="309"/>
    </row>
    <row r="131" spans="1:19" s="300" customFormat="1" ht="13.5" customHeight="1" x14ac:dyDescent="0.2">
      <c r="A131" s="321"/>
      <c r="B131" s="407"/>
      <c r="C131" s="406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17"/>
      <c r="Q131" s="317"/>
      <c r="R131" s="310"/>
      <c r="S131" s="309"/>
    </row>
    <row r="132" spans="1:19" s="300" customFormat="1" ht="13.5" customHeight="1" x14ac:dyDescent="0.2">
      <c r="A132" s="321"/>
      <c r="B132" s="407"/>
      <c r="C132" s="406"/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17"/>
      <c r="Q132" s="317"/>
      <c r="R132" s="310"/>
      <c r="S132" s="309"/>
    </row>
    <row r="133" spans="1:19" s="300" customFormat="1" ht="13.5" customHeight="1" x14ac:dyDescent="0.2">
      <c r="A133" s="321"/>
      <c r="B133" s="407"/>
      <c r="C133" s="406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17"/>
      <c r="Q133" s="317"/>
      <c r="R133" s="310"/>
      <c r="S133" s="309"/>
    </row>
    <row r="134" spans="1:19" s="300" customFormat="1" ht="13.5" customHeight="1" x14ac:dyDescent="0.2">
      <c r="A134" s="321"/>
      <c r="B134" s="407"/>
      <c r="C134" s="406"/>
      <c r="D134" s="404"/>
      <c r="E134" s="404"/>
      <c r="F134" s="404"/>
      <c r="G134" s="404"/>
      <c r="H134" s="404"/>
      <c r="I134" s="404"/>
      <c r="J134" s="404"/>
      <c r="K134" s="404"/>
      <c r="L134" s="404"/>
      <c r="M134" s="404"/>
      <c r="N134" s="404"/>
      <c r="O134" s="404"/>
      <c r="P134" s="17"/>
      <c r="Q134" s="317"/>
      <c r="R134" s="310"/>
      <c r="S134" s="309"/>
    </row>
    <row r="135" spans="1:19" s="300" customFormat="1" ht="13.5" customHeight="1" x14ac:dyDescent="0.2">
      <c r="A135" s="321"/>
      <c r="B135" s="407"/>
      <c r="C135" s="406"/>
      <c r="D135" s="404"/>
      <c r="E135" s="404"/>
      <c r="F135" s="404"/>
      <c r="G135" s="404"/>
      <c r="H135" s="404"/>
      <c r="I135" s="404"/>
      <c r="J135" s="404"/>
      <c r="K135" s="404"/>
      <c r="L135" s="404"/>
      <c r="M135" s="404"/>
      <c r="N135" s="404"/>
      <c r="O135" s="404"/>
      <c r="P135" s="17"/>
      <c r="Q135" s="317"/>
      <c r="R135" s="310"/>
      <c r="S135" s="309"/>
    </row>
    <row r="136" spans="1:19" s="300" customFormat="1" ht="13.5" customHeight="1" x14ac:dyDescent="0.2">
      <c r="A136" s="321"/>
      <c r="B136" s="408"/>
      <c r="C136" s="49"/>
      <c r="D136" s="404"/>
      <c r="E136" s="404"/>
      <c r="F136" s="404"/>
      <c r="G136" s="404"/>
      <c r="H136" s="404"/>
      <c r="I136" s="404"/>
      <c r="J136" s="404"/>
      <c r="K136" s="404"/>
      <c r="L136" s="404"/>
      <c r="M136" s="404"/>
      <c r="N136" s="404"/>
      <c r="O136" s="404"/>
      <c r="P136" s="17"/>
      <c r="Q136" s="317"/>
      <c r="R136" s="310"/>
      <c r="S136" s="309"/>
    </row>
    <row r="137" spans="1:19" s="300" customFormat="1" ht="15.75" customHeight="1" x14ac:dyDescent="0.2">
      <c r="A137" s="321"/>
      <c r="B137" s="405"/>
      <c r="C137" s="405"/>
      <c r="D137" s="404"/>
      <c r="E137" s="404"/>
      <c r="F137" s="404"/>
      <c r="G137" s="404"/>
      <c r="H137" s="404"/>
      <c r="I137" s="404"/>
      <c r="J137" s="404"/>
      <c r="K137" s="404"/>
      <c r="L137" s="404"/>
      <c r="M137" s="404"/>
      <c r="N137" s="404"/>
      <c r="O137" s="404"/>
      <c r="P137" s="17"/>
      <c r="Q137" s="317"/>
      <c r="R137" s="310"/>
      <c r="S137" s="309"/>
    </row>
    <row r="138" spans="1:19" s="300" customFormat="1" ht="15.75" customHeight="1" x14ac:dyDescent="0.2">
      <c r="A138" s="321"/>
      <c r="B138" s="323"/>
      <c r="C138" s="323"/>
      <c r="D138" s="311"/>
      <c r="E138" s="311"/>
      <c r="F138" s="311"/>
      <c r="G138" s="311"/>
      <c r="H138" s="311"/>
      <c r="I138" s="311"/>
      <c r="J138" s="311"/>
      <c r="K138" s="311"/>
      <c r="L138" s="17"/>
      <c r="M138" s="17"/>
      <c r="N138" s="17"/>
      <c r="O138" s="17"/>
      <c r="P138" s="17"/>
      <c r="Q138" s="317"/>
      <c r="R138" s="310"/>
      <c r="S138" s="309"/>
    </row>
    <row r="139" spans="1:19" s="300" customFormat="1" ht="15.75" customHeight="1" x14ac:dyDescent="0.2">
      <c r="A139" s="321"/>
      <c r="B139" s="323"/>
      <c r="C139" s="323"/>
      <c r="D139" s="311"/>
      <c r="E139" s="311"/>
      <c r="F139" s="311"/>
      <c r="G139" s="311"/>
      <c r="H139" s="311"/>
      <c r="I139" s="311"/>
      <c r="J139" s="311"/>
      <c r="K139" s="311"/>
      <c r="L139" s="17"/>
      <c r="M139" s="17"/>
      <c r="N139" s="17"/>
      <c r="O139" s="17"/>
      <c r="P139" s="17"/>
      <c r="Q139" s="317"/>
      <c r="R139" s="310"/>
      <c r="S139" s="309"/>
    </row>
    <row r="140" spans="1:19" s="300" customFormat="1" ht="9.75" customHeight="1" x14ac:dyDescent="0.2">
      <c r="A140" s="321"/>
      <c r="B140" s="323"/>
      <c r="C140" s="323"/>
      <c r="D140" s="311"/>
      <c r="E140" s="311"/>
      <c r="F140" s="311"/>
      <c r="G140" s="311"/>
      <c r="H140" s="311"/>
      <c r="I140" s="311"/>
      <c r="J140" s="311"/>
      <c r="K140" s="311"/>
      <c r="L140" s="17"/>
      <c r="M140" s="17"/>
      <c r="N140" s="17"/>
      <c r="O140" s="17"/>
      <c r="P140" s="17"/>
      <c r="Q140" s="317"/>
      <c r="R140" s="310"/>
      <c r="S140" s="309"/>
    </row>
    <row r="141" spans="1:19" s="300" customFormat="1" ht="39" customHeight="1" x14ac:dyDescent="0.2">
      <c r="A141" s="321"/>
      <c r="B141" s="323"/>
      <c r="C141" s="323"/>
      <c r="D141" s="311"/>
      <c r="E141" s="311"/>
      <c r="F141" s="311"/>
      <c r="G141" s="311"/>
      <c r="H141" s="311"/>
      <c r="I141" s="311"/>
      <c r="J141" s="311"/>
      <c r="K141" s="311"/>
      <c r="L141" s="17"/>
      <c r="M141" s="17"/>
      <c r="N141" s="17"/>
      <c r="O141" s="17"/>
      <c r="P141" s="17"/>
      <c r="Q141" s="317"/>
      <c r="R141" s="310"/>
      <c r="S141" s="309"/>
    </row>
    <row r="142" spans="1:19" s="300" customFormat="1" ht="7.5" customHeight="1" x14ac:dyDescent="0.2">
      <c r="A142" s="321"/>
      <c r="B142" s="320"/>
      <c r="C142" s="320"/>
      <c r="D142" s="319"/>
      <c r="E142" s="319"/>
      <c r="F142" s="319"/>
      <c r="G142" s="319"/>
      <c r="H142" s="319"/>
      <c r="I142" s="319"/>
      <c r="J142" s="319"/>
      <c r="K142" s="319"/>
      <c r="L142" s="318"/>
      <c r="M142" s="318"/>
      <c r="N142" s="318"/>
      <c r="O142" s="318"/>
      <c r="P142" s="318"/>
      <c r="Q142" s="317"/>
      <c r="R142" s="310"/>
      <c r="S142" s="309"/>
    </row>
    <row r="143" spans="1:19" s="300" customFormat="1" ht="15" customHeight="1" x14ac:dyDescent="0.2">
      <c r="A143" s="455"/>
      <c r="B143" s="456"/>
      <c r="C143" s="456"/>
      <c r="D143" s="456"/>
      <c r="E143" s="456"/>
      <c r="F143" s="456"/>
      <c r="G143" s="456"/>
      <c r="H143" s="456"/>
      <c r="I143" s="456"/>
      <c r="J143" s="456"/>
      <c r="K143" s="456"/>
      <c r="L143" s="456"/>
      <c r="M143" s="456"/>
      <c r="N143" s="456"/>
      <c r="O143" s="456"/>
      <c r="P143" s="456"/>
      <c r="Q143" s="457"/>
      <c r="R143" s="310"/>
      <c r="S143" s="309"/>
    </row>
    <row r="144" spans="1:19" s="300" customFormat="1" ht="11.25" customHeight="1" x14ac:dyDescent="0.2">
      <c r="A144" s="458"/>
      <c r="B144" s="459"/>
      <c r="C144" s="459"/>
      <c r="D144" s="459"/>
      <c r="E144" s="459"/>
      <c r="F144" s="459"/>
      <c r="G144" s="459"/>
      <c r="H144" s="459"/>
      <c r="I144" s="459"/>
      <c r="J144" s="459"/>
      <c r="K144" s="459"/>
      <c r="L144" s="459"/>
      <c r="M144" s="459"/>
      <c r="N144" s="459"/>
      <c r="O144" s="459"/>
      <c r="P144" s="459"/>
      <c r="Q144" s="460"/>
      <c r="R144" s="310"/>
      <c r="S144" s="309"/>
    </row>
    <row r="145" spans="1:19" s="300" customFormat="1" ht="11.25" customHeight="1" x14ac:dyDescent="0.2">
      <c r="A145" s="316"/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0"/>
      <c r="S145" s="309"/>
    </row>
    <row r="146" spans="1:19" s="300" customFormat="1" ht="11.25" customHeight="1" x14ac:dyDescent="0.2">
      <c r="A146" s="312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310"/>
      <c r="S146" s="309"/>
    </row>
    <row r="147" spans="1:19" s="300" customFormat="1" ht="11.25" customHeight="1" x14ac:dyDescent="0.2">
      <c r="A147" s="312"/>
      <c r="B147" s="463" t="s">
        <v>25</v>
      </c>
      <c r="C147" s="358"/>
      <c r="D147" s="311"/>
      <c r="E147" s="311"/>
      <c r="F147" s="311"/>
      <c r="G147" s="311"/>
      <c r="H147" s="311"/>
      <c r="I147" s="311"/>
      <c r="J147" s="311"/>
      <c r="K147" s="311"/>
      <c r="L147" s="17"/>
      <c r="M147" s="17"/>
      <c r="N147" s="17"/>
      <c r="O147" s="17"/>
      <c r="P147" s="17"/>
      <c r="Q147" s="17"/>
      <c r="R147" s="310"/>
      <c r="S147" s="309"/>
    </row>
    <row r="148" spans="1:19" s="300" customFormat="1" ht="11.25" customHeight="1" x14ac:dyDescent="0.2">
      <c r="A148" s="312"/>
      <c r="B148" s="464"/>
      <c r="C148" s="357"/>
      <c r="D148" s="311"/>
      <c r="E148" s="311"/>
      <c r="F148" s="311"/>
      <c r="G148" s="311"/>
      <c r="H148" s="311"/>
      <c r="I148" s="311"/>
      <c r="J148" s="311"/>
      <c r="K148" s="311"/>
      <c r="L148" s="17"/>
      <c r="M148" s="17"/>
      <c r="N148" s="17"/>
      <c r="O148" s="17"/>
      <c r="P148" s="17"/>
      <c r="Q148" s="17"/>
      <c r="R148" s="310"/>
      <c r="S148" s="309"/>
    </row>
    <row r="149" spans="1:19" s="300" customFormat="1" ht="11.25" customHeight="1" x14ac:dyDescent="0.2">
      <c r="A149" s="312"/>
      <c r="B149" s="447" t="s">
        <v>33</v>
      </c>
      <c r="C149" s="447"/>
      <c r="D149" s="447"/>
      <c r="E149" s="447"/>
      <c r="F149" s="181"/>
      <c r="G149" s="181"/>
      <c r="H149" s="181"/>
      <c r="I149" s="181"/>
      <c r="J149" s="181"/>
      <c r="K149" s="311"/>
      <c r="L149" s="17"/>
      <c r="M149" s="17"/>
      <c r="N149" s="17"/>
      <c r="O149" s="17"/>
      <c r="P149" s="17"/>
      <c r="Q149" s="17"/>
      <c r="R149" s="310"/>
      <c r="S149" s="309"/>
    </row>
    <row r="150" spans="1:19" s="300" customFormat="1" ht="11.25" customHeight="1" x14ac:dyDescent="0.2">
      <c r="A150" s="312"/>
      <c r="B150" s="447"/>
      <c r="C150" s="447"/>
      <c r="D150" s="447"/>
      <c r="E150" s="447"/>
      <c r="F150" s="181"/>
      <c r="G150" s="181"/>
      <c r="H150" s="181"/>
      <c r="I150" s="181"/>
      <c r="J150" s="181"/>
      <c r="K150" s="311"/>
      <c r="L150" s="17"/>
      <c r="M150" s="17"/>
      <c r="N150" s="17"/>
      <c r="O150" s="17"/>
      <c r="P150" s="17"/>
      <c r="Q150" s="17"/>
      <c r="R150" s="310"/>
      <c r="S150" s="309"/>
    </row>
    <row r="151" spans="1:19" ht="11.25" customHeight="1" x14ac:dyDescent="0.2">
      <c r="A151" s="312"/>
      <c r="B151" s="447" t="s">
        <v>34</v>
      </c>
      <c r="C151" s="447"/>
      <c r="D151" s="447"/>
      <c r="E151" s="447"/>
      <c r="F151" s="181"/>
      <c r="G151" s="181"/>
      <c r="H151" s="181"/>
      <c r="I151" s="181"/>
      <c r="J151" s="181"/>
      <c r="K151" s="311"/>
      <c r="L151" s="17"/>
      <c r="M151" s="17"/>
      <c r="N151" s="17"/>
      <c r="O151" s="17"/>
      <c r="P151" s="17"/>
      <c r="Q151" s="17"/>
      <c r="R151" s="310"/>
      <c r="S151" s="309"/>
    </row>
    <row r="152" spans="1:19" ht="11.25" customHeight="1" x14ac:dyDescent="0.2">
      <c r="A152" s="312"/>
      <c r="B152" s="447"/>
      <c r="C152" s="447"/>
      <c r="D152" s="447"/>
      <c r="E152" s="447"/>
      <c r="F152" s="181"/>
      <c r="G152" s="181"/>
      <c r="H152" s="181"/>
      <c r="I152" s="181"/>
      <c r="J152" s="181"/>
      <c r="K152" s="311"/>
      <c r="L152" s="17"/>
      <c r="M152" s="17"/>
      <c r="N152" s="17"/>
      <c r="O152" s="17"/>
      <c r="P152" s="17"/>
      <c r="Q152" s="17"/>
      <c r="R152" s="310"/>
      <c r="S152" s="309"/>
    </row>
    <row r="153" spans="1:19" ht="11.25" customHeight="1" x14ac:dyDescent="0.2">
      <c r="A153" s="312"/>
      <c r="B153" s="447" t="s">
        <v>35</v>
      </c>
      <c r="C153" s="447"/>
      <c r="D153" s="447"/>
      <c r="E153" s="447"/>
      <c r="F153" s="181"/>
      <c r="G153" s="181"/>
      <c r="H153" s="181"/>
      <c r="I153" s="181"/>
      <c r="J153" s="181"/>
      <c r="K153" s="311"/>
      <c r="L153" s="17"/>
      <c r="M153" s="17"/>
      <c r="N153" s="17"/>
      <c r="O153" s="17"/>
      <c r="P153" s="17"/>
      <c r="Q153" s="17"/>
      <c r="R153" s="310"/>
      <c r="S153" s="309"/>
    </row>
    <row r="154" spans="1:19" ht="11.25" customHeight="1" x14ac:dyDescent="0.2">
      <c r="A154" s="312"/>
      <c r="B154" s="447"/>
      <c r="C154" s="447"/>
      <c r="D154" s="447"/>
      <c r="E154" s="447"/>
      <c r="F154" s="181"/>
      <c r="G154" s="181"/>
      <c r="H154" s="181"/>
      <c r="I154" s="181"/>
      <c r="J154" s="181"/>
      <c r="K154" s="311"/>
      <c r="L154" s="17"/>
      <c r="M154" s="17"/>
      <c r="N154" s="17"/>
      <c r="O154" s="17"/>
      <c r="P154" s="17"/>
      <c r="Q154" s="17"/>
      <c r="R154" s="310"/>
      <c r="S154" s="309"/>
    </row>
    <row r="155" spans="1:19" s="300" customFormat="1" ht="11.25" customHeight="1" x14ac:dyDescent="0.2">
      <c r="A155" s="312"/>
      <c r="B155" s="447" t="s">
        <v>54</v>
      </c>
      <c r="C155" s="447"/>
      <c r="D155" s="447"/>
      <c r="E155" s="447"/>
      <c r="F155" s="181"/>
      <c r="G155" s="181"/>
      <c r="H155" s="181"/>
      <c r="I155" s="181"/>
      <c r="J155" s="181"/>
      <c r="K155" s="311"/>
      <c r="L155" s="17"/>
      <c r="M155" s="17"/>
      <c r="N155" s="17"/>
      <c r="O155" s="17"/>
      <c r="P155" s="17"/>
      <c r="Q155" s="17"/>
      <c r="R155" s="310"/>
      <c r="S155" s="309"/>
    </row>
    <row r="156" spans="1:19" s="300" customFormat="1" ht="11.25" customHeight="1" x14ac:dyDescent="0.2">
      <c r="A156" s="312"/>
      <c r="B156" s="447"/>
      <c r="C156" s="447"/>
      <c r="D156" s="447"/>
      <c r="E156" s="447"/>
      <c r="F156" s="181"/>
      <c r="G156" s="181"/>
      <c r="H156" s="181"/>
      <c r="I156" s="181"/>
      <c r="J156" s="181"/>
      <c r="K156" s="311"/>
      <c r="L156" s="17"/>
      <c r="M156" s="17"/>
      <c r="N156" s="17"/>
      <c r="O156" s="17"/>
      <c r="P156" s="17"/>
      <c r="Q156" s="17"/>
      <c r="R156" s="310"/>
      <c r="S156" s="309"/>
    </row>
    <row r="157" spans="1:19" s="300" customFormat="1" ht="11.25" customHeight="1" x14ac:dyDescent="0.2">
      <c r="A157" s="312"/>
      <c r="B157" s="447" t="s">
        <v>55</v>
      </c>
      <c r="C157" s="447"/>
      <c r="D157" s="447"/>
      <c r="E157" s="447"/>
      <c r="F157" s="181"/>
      <c r="G157" s="181"/>
      <c r="H157" s="181"/>
      <c r="I157" s="181"/>
      <c r="J157" s="181"/>
      <c r="K157" s="311"/>
      <c r="L157" s="17"/>
      <c r="M157" s="17"/>
      <c r="N157" s="17"/>
      <c r="O157" s="17"/>
      <c r="P157" s="17"/>
      <c r="Q157" s="17"/>
      <c r="R157" s="310"/>
      <c r="S157" s="309"/>
    </row>
    <row r="158" spans="1:19" s="300" customFormat="1" ht="11.25" customHeight="1" x14ac:dyDescent="0.2">
      <c r="A158" s="312"/>
      <c r="B158" s="447"/>
      <c r="C158" s="447"/>
      <c r="D158" s="447"/>
      <c r="E158" s="447"/>
      <c r="F158" s="181"/>
      <c r="G158" s="181"/>
      <c r="H158" s="181"/>
      <c r="I158" s="181"/>
      <c r="J158" s="181"/>
      <c r="K158" s="311"/>
      <c r="L158" s="17"/>
      <c r="M158" s="17"/>
      <c r="N158" s="17"/>
      <c r="O158" s="17"/>
      <c r="P158" s="17"/>
      <c r="Q158" s="17"/>
      <c r="R158" s="310"/>
      <c r="S158" s="309"/>
    </row>
    <row r="159" spans="1:19" s="300" customFormat="1" ht="11.25" customHeight="1" x14ac:dyDescent="0.2">
      <c r="A159" s="312"/>
      <c r="B159" s="447" t="s">
        <v>57</v>
      </c>
      <c r="C159" s="447"/>
      <c r="D159" s="447"/>
      <c r="E159" s="447"/>
      <c r="F159" s="181"/>
      <c r="G159" s="181"/>
      <c r="H159" s="181"/>
      <c r="I159" s="181"/>
      <c r="J159" s="181"/>
      <c r="K159" s="311"/>
      <c r="L159" s="17"/>
      <c r="M159" s="17"/>
      <c r="N159" s="17"/>
      <c r="O159" s="17"/>
      <c r="P159" s="17"/>
      <c r="Q159" s="17"/>
      <c r="R159" s="310"/>
      <c r="S159" s="309"/>
    </row>
    <row r="160" spans="1:19" s="300" customFormat="1" ht="11.25" customHeight="1" x14ac:dyDescent="0.2">
      <c r="A160" s="312"/>
      <c r="B160" s="447"/>
      <c r="C160" s="447"/>
      <c r="D160" s="447"/>
      <c r="E160" s="447"/>
      <c r="F160" s="181"/>
      <c r="G160" s="181"/>
      <c r="H160" s="181"/>
      <c r="I160" s="181"/>
      <c r="J160" s="181"/>
      <c r="K160" s="311"/>
      <c r="L160" s="17"/>
      <c r="M160" s="17"/>
      <c r="N160" s="17"/>
      <c r="O160" s="17"/>
      <c r="P160" s="17"/>
      <c r="Q160" s="17"/>
      <c r="R160" s="310"/>
      <c r="S160" s="309"/>
    </row>
    <row r="161" spans="1:22" ht="18.75" customHeight="1" x14ac:dyDescent="0.2">
      <c r="A161" s="307"/>
      <c r="B161" s="306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5"/>
      <c r="S161" s="309"/>
    </row>
    <row r="162" spans="1:22" s="301" customFormat="1" ht="11.25" customHeight="1" x14ac:dyDescent="0.2">
      <c r="A162" s="299"/>
      <c r="B162" s="299"/>
      <c r="C162" s="299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302"/>
      <c r="S162" s="309"/>
      <c r="T162" s="300"/>
      <c r="U162" s="300"/>
      <c r="V162" s="299"/>
    </row>
    <row r="163" spans="1:22" ht="11.25" customHeight="1" x14ac:dyDescent="0.2">
      <c r="S163" s="309"/>
    </row>
    <row r="164" spans="1:22" ht="11.25" customHeight="1" x14ac:dyDescent="0.2">
      <c r="S164" s="309"/>
    </row>
  </sheetData>
  <mergeCells count="35">
    <mergeCell ref="B153:E154"/>
    <mergeCell ref="B155:E156"/>
    <mergeCell ref="B157:E158"/>
    <mergeCell ref="B159:E160"/>
    <mergeCell ref="E7:J7"/>
    <mergeCell ref="A143:Q143"/>
    <mergeCell ref="A144:Q144"/>
    <mergeCell ref="B147:B148"/>
    <mergeCell ref="B149:E150"/>
    <mergeCell ref="B151:E152"/>
    <mergeCell ref="J112:K112"/>
    <mergeCell ref="L112:M112"/>
    <mergeCell ref="N112:O112"/>
    <mergeCell ref="A72:Q72"/>
    <mergeCell ref="D79:D80"/>
    <mergeCell ref="B105:I105"/>
    <mergeCell ref="H112:I112"/>
    <mergeCell ref="D7:D8"/>
    <mergeCell ref="B33:I33"/>
    <mergeCell ref="K7:P7"/>
    <mergeCell ref="N40:O40"/>
    <mergeCell ref="K79:P79"/>
    <mergeCell ref="E79:J79"/>
    <mergeCell ref="A71:Q71"/>
    <mergeCell ref="F40:G40"/>
    <mergeCell ref="H40:I40"/>
    <mergeCell ref="A107:Q107"/>
    <mergeCell ref="A108:Q108"/>
    <mergeCell ref="D112:E112"/>
    <mergeCell ref="F112:G112"/>
    <mergeCell ref="J40:K40"/>
    <mergeCell ref="L40:M40"/>
    <mergeCell ref="A35:Q35"/>
    <mergeCell ref="A36:Q36"/>
    <mergeCell ref="D40:E40"/>
  </mergeCells>
  <conditionalFormatting sqref="I81:J81 I9:J9">
    <cfRule type="expression" dxfId="9" priority="192" stopIfTrue="1">
      <formula>$B9=$R$78</formula>
    </cfRule>
    <cfRule type="expression" dxfId="8" priority="193" stopIfTrue="1">
      <formula>ISNA(I9)</formula>
    </cfRule>
  </conditionalFormatting>
  <conditionalFormatting sqref="K81:P81">
    <cfRule type="colorScale" priority="93">
      <colorScale>
        <cfvo type="min"/>
        <cfvo type="max"/>
        <color rgb="FFFEF6F0"/>
        <color rgb="FFF68B32"/>
      </colorScale>
    </cfRule>
  </conditionalFormatting>
  <conditionalFormatting sqref="K82:P82">
    <cfRule type="colorScale" priority="47">
      <colorScale>
        <cfvo type="min"/>
        <cfvo type="max"/>
        <color rgb="FFFEF6F0"/>
        <color rgb="FFF68B32"/>
      </colorScale>
    </cfRule>
  </conditionalFormatting>
  <conditionalFormatting sqref="K83:P83">
    <cfRule type="colorScale" priority="46">
      <colorScale>
        <cfvo type="min"/>
        <cfvo type="max"/>
        <color rgb="FFFEF6F0"/>
        <color rgb="FFF68B32"/>
      </colorScale>
    </cfRule>
  </conditionalFormatting>
  <conditionalFormatting sqref="K84:P84">
    <cfRule type="colorScale" priority="45">
      <colorScale>
        <cfvo type="min"/>
        <cfvo type="max"/>
        <color rgb="FFFEF6F0"/>
        <color rgb="FFF68B32"/>
      </colorScale>
    </cfRule>
  </conditionalFormatting>
  <conditionalFormatting sqref="K85:P85">
    <cfRule type="colorScale" priority="44">
      <colorScale>
        <cfvo type="min"/>
        <cfvo type="max"/>
        <color rgb="FFFEF6F0"/>
        <color rgb="FFF68B32"/>
      </colorScale>
    </cfRule>
  </conditionalFormatting>
  <conditionalFormatting sqref="K86:P86">
    <cfRule type="colorScale" priority="43">
      <colorScale>
        <cfvo type="min"/>
        <cfvo type="max"/>
        <color rgb="FFFEF6F0"/>
        <color rgb="FFF68B32"/>
      </colorScale>
    </cfRule>
  </conditionalFormatting>
  <conditionalFormatting sqref="K87:P87">
    <cfRule type="colorScale" priority="42">
      <colorScale>
        <cfvo type="min"/>
        <cfvo type="max"/>
        <color rgb="FFFEF6F0"/>
        <color rgb="FFF68B32"/>
      </colorScale>
    </cfRule>
  </conditionalFormatting>
  <conditionalFormatting sqref="K88:P88">
    <cfRule type="colorScale" priority="41">
      <colorScale>
        <cfvo type="min"/>
        <cfvo type="max"/>
        <color rgb="FFFEF6F0"/>
        <color rgb="FFF68B32"/>
      </colorScale>
    </cfRule>
  </conditionalFormatting>
  <conditionalFormatting sqref="K89:P89">
    <cfRule type="colorScale" priority="40">
      <colorScale>
        <cfvo type="min"/>
        <cfvo type="max"/>
        <color rgb="FFFEF6F0"/>
        <color rgb="FFF68B32"/>
      </colorScale>
    </cfRule>
  </conditionalFormatting>
  <conditionalFormatting sqref="K90:P90">
    <cfRule type="colorScale" priority="39">
      <colorScale>
        <cfvo type="min"/>
        <cfvo type="max"/>
        <color rgb="FFFEF6F0"/>
        <color rgb="FFF68B32"/>
      </colorScale>
    </cfRule>
  </conditionalFormatting>
  <conditionalFormatting sqref="K91:P91">
    <cfRule type="colorScale" priority="38">
      <colorScale>
        <cfvo type="min"/>
        <cfvo type="max"/>
        <color rgb="FFFEF6F0"/>
        <color rgb="FFF68B32"/>
      </colorScale>
    </cfRule>
  </conditionalFormatting>
  <conditionalFormatting sqref="K92:P92">
    <cfRule type="colorScale" priority="37">
      <colorScale>
        <cfvo type="min"/>
        <cfvo type="max"/>
        <color rgb="FFFEF6F0"/>
        <color rgb="FFF68B32"/>
      </colorScale>
    </cfRule>
  </conditionalFormatting>
  <conditionalFormatting sqref="K93:P93">
    <cfRule type="colorScale" priority="36">
      <colorScale>
        <cfvo type="min"/>
        <cfvo type="max"/>
        <color rgb="FFFEF6F0"/>
        <color rgb="FFF68B32"/>
      </colorScale>
    </cfRule>
  </conditionalFormatting>
  <conditionalFormatting sqref="K94:P94">
    <cfRule type="colorScale" priority="35">
      <colorScale>
        <cfvo type="min"/>
        <cfvo type="max"/>
        <color rgb="FFFEF6F0"/>
        <color rgb="FFF68B32"/>
      </colorScale>
    </cfRule>
  </conditionalFormatting>
  <conditionalFormatting sqref="K95:P95">
    <cfRule type="colorScale" priority="34">
      <colorScale>
        <cfvo type="min"/>
        <cfvo type="max"/>
        <color rgb="FFFEF6F0"/>
        <color rgb="FFF68B32"/>
      </colorScale>
    </cfRule>
  </conditionalFormatting>
  <conditionalFormatting sqref="K96:P96">
    <cfRule type="colorScale" priority="33">
      <colorScale>
        <cfvo type="min"/>
        <cfvo type="max"/>
        <color rgb="FFFEF6F0"/>
        <color rgb="FFF68B32"/>
      </colorScale>
    </cfRule>
  </conditionalFormatting>
  <conditionalFormatting sqref="K97:P97">
    <cfRule type="colorScale" priority="32">
      <colorScale>
        <cfvo type="min"/>
        <cfvo type="max"/>
        <color rgb="FFFEF6F0"/>
        <color rgb="FFF68B32"/>
      </colorScale>
    </cfRule>
  </conditionalFormatting>
  <conditionalFormatting sqref="K98:P98">
    <cfRule type="colorScale" priority="31">
      <colorScale>
        <cfvo type="min"/>
        <cfvo type="max"/>
        <color rgb="FFFEF6F0"/>
        <color rgb="FFF68B32"/>
      </colorScale>
    </cfRule>
  </conditionalFormatting>
  <conditionalFormatting sqref="K99:P99">
    <cfRule type="colorScale" priority="30">
      <colorScale>
        <cfvo type="min"/>
        <cfvo type="max"/>
        <color rgb="FFFEF6F0"/>
        <color rgb="FFF68B32"/>
      </colorScale>
    </cfRule>
  </conditionalFormatting>
  <conditionalFormatting sqref="K100:P100">
    <cfRule type="colorScale" priority="29">
      <colorScale>
        <cfvo type="min"/>
        <cfvo type="max"/>
        <color rgb="FFFEF6F0"/>
        <color rgb="FFF68B32"/>
      </colorScale>
    </cfRule>
  </conditionalFormatting>
  <conditionalFormatting sqref="K101:P101">
    <cfRule type="colorScale" priority="28">
      <colorScale>
        <cfvo type="min"/>
        <cfvo type="max"/>
        <color rgb="FFFEF6F0"/>
        <color rgb="FFF68B32"/>
      </colorScale>
    </cfRule>
  </conditionalFormatting>
  <conditionalFormatting sqref="K102:P102">
    <cfRule type="colorScale" priority="27">
      <colorScale>
        <cfvo type="min"/>
        <cfvo type="max"/>
        <color rgb="FFFEF6F0"/>
        <color rgb="FFF68B32"/>
      </colorScale>
    </cfRule>
  </conditionalFormatting>
  <conditionalFormatting sqref="K103:P103">
    <cfRule type="colorScale" priority="26">
      <colorScale>
        <cfvo type="min"/>
        <cfvo type="max"/>
        <color rgb="FFFEF6F0"/>
        <color rgb="FFF68B32"/>
      </colorScale>
    </cfRule>
  </conditionalFormatting>
  <conditionalFormatting sqref="K104:P104">
    <cfRule type="colorScale" priority="25">
      <colorScale>
        <cfvo type="min"/>
        <cfvo type="max"/>
        <color rgb="FFFEF6F0"/>
        <color rgb="FFF68B32"/>
      </colorScale>
    </cfRule>
  </conditionalFormatting>
  <conditionalFormatting sqref="K9:P9">
    <cfRule type="colorScale" priority="24">
      <colorScale>
        <cfvo type="min"/>
        <cfvo type="max"/>
        <color rgb="FFFEF6F0"/>
        <color rgb="FFF68B32"/>
      </colorScale>
    </cfRule>
  </conditionalFormatting>
  <conditionalFormatting sqref="K10:P10">
    <cfRule type="colorScale" priority="23">
      <colorScale>
        <cfvo type="min"/>
        <cfvo type="max"/>
        <color rgb="FFFEF6F0"/>
        <color rgb="FFF68B32"/>
      </colorScale>
    </cfRule>
  </conditionalFormatting>
  <conditionalFormatting sqref="K11:P11">
    <cfRule type="colorScale" priority="22">
      <colorScale>
        <cfvo type="min"/>
        <cfvo type="max"/>
        <color rgb="FFFEF6F0"/>
        <color rgb="FFF68B32"/>
      </colorScale>
    </cfRule>
  </conditionalFormatting>
  <conditionalFormatting sqref="K12:P12">
    <cfRule type="colorScale" priority="21">
      <colorScale>
        <cfvo type="min"/>
        <cfvo type="max"/>
        <color rgb="FFFEF6F0"/>
        <color rgb="FFF68B32"/>
      </colorScale>
    </cfRule>
  </conditionalFormatting>
  <conditionalFormatting sqref="K13:P13">
    <cfRule type="colorScale" priority="20">
      <colorScale>
        <cfvo type="min"/>
        <cfvo type="max"/>
        <color rgb="FFFEF6F0"/>
        <color rgb="FFF68B32"/>
      </colorScale>
    </cfRule>
  </conditionalFormatting>
  <conditionalFormatting sqref="K14:P14">
    <cfRule type="colorScale" priority="19">
      <colorScale>
        <cfvo type="min"/>
        <cfvo type="max"/>
        <color rgb="FFFEF6F0"/>
        <color rgb="FFF68B32"/>
      </colorScale>
    </cfRule>
  </conditionalFormatting>
  <conditionalFormatting sqref="K15:P15">
    <cfRule type="colorScale" priority="18">
      <colorScale>
        <cfvo type="min"/>
        <cfvo type="max"/>
        <color rgb="FFFEF6F0"/>
        <color rgb="FFF68B32"/>
      </colorScale>
    </cfRule>
  </conditionalFormatting>
  <conditionalFormatting sqref="K16:P16">
    <cfRule type="colorScale" priority="17">
      <colorScale>
        <cfvo type="min"/>
        <cfvo type="max"/>
        <color rgb="FFFEF6F0"/>
        <color rgb="FFF68B32"/>
      </colorScale>
    </cfRule>
  </conditionalFormatting>
  <conditionalFormatting sqref="K17:P17">
    <cfRule type="colorScale" priority="16">
      <colorScale>
        <cfvo type="min"/>
        <cfvo type="max"/>
        <color rgb="FFFEF6F0"/>
        <color rgb="FFF68B32"/>
      </colorScale>
    </cfRule>
  </conditionalFormatting>
  <conditionalFormatting sqref="K18:P18">
    <cfRule type="colorScale" priority="15">
      <colorScale>
        <cfvo type="min"/>
        <cfvo type="max"/>
        <color rgb="FFFEF6F0"/>
        <color rgb="FFF68B32"/>
      </colorScale>
    </cfRule>
  </conditionalFormatting>
  <conditionalFormatting sqref="K19:P19">
    <cfRule type="colorScale" priority="14">
      <colorScale>
        <cfvo type="min"/>
        <cfvo type="max"/>
        <color rgb="FFFEF6F0"/>
        <color rgb="FFF68B32"/>
      </colorScale>
    </cfRule>
  </conditionalFormatting>
  <conditionalFormatting sqref="K20:P20">
    <cfRule type="colorScale" priority="13">
      <colorScale>
        <cfvo type="min"/>
        <cfvo type="max"/>
        <color rgb="FFFEF6F0"/>
        <color rgb="FFF68B32"/>
      </colorScale>
    </cfRule>
  </conditionalFormatting>
  <conditionalFormatting sqref="K21:P21">
    <cfRule type="colorScale" priority="12">
      <colorScale>
        <cfvo type="min"/>
        <cfvo type="max"/>
        <color rgb="FFFEF6F0"/>
        <color rgb="FFF68B32"/>
      </colorScale>
    </cfRule>
  </conditionalFormatting>
  <conditionalFormatting sqref="K22:P22">
    <cfRule type="colorScale" priority="11">
      <colorScale>
        <cfvo type="min"/>
        <cfvo type="max"/>
        <color rgb="FFFEF6F0"/>
        <color rgb="FFF68B32"/>
      </colorScale>
    </cfRule>
  </conditionalFormatting>
  <conditionalFormatting sqref="K23:P23">
    <cfRule type="colorScale" priority="10">
      <colorScale>
        <cfvo type="min"/>
        <cfvo type="max"/>
        <color rgb="FFFEF6F0"/>
        <color rgb="FFF68B32"/>
      </colorScale>
    </cfRule>
  </conditionalFormatting>
  <conditionalFormatting sqref="K24:P24">
    <cfRule type="colorScale" priority="9">
      <colorScale>
        <cfvo type="min"/>
        <cfvo type="max"/>
        <color rgb="FFFEF6F0"/>
        <color rgb="FFF68B32"/>
      </colorScale>
    </cfRule>
  </conditionalFormatting>
  <conditionalFormatting sqref="K25:P25">
    <cfRule type="colorScale" priority="8">
      <colorScale>
        <cfvo type="min"/>
        <cfvo type="max"/>
        <color rgb="FFFEF6F0"/>
        <color rgb="FFF68B32"/>
      </colorScale>
    </cfRule>
  </conditionalFormatting>
  <conditionalFormatting sqref="K26:P26">
    <cfRule type="colorScale" priority="7">
      <colorScale>
        <cfvo type="min"/>
        <cfvo type="max"/>
        <color rgb="FFFEF6F0"/>
        <color rgb="FFF68B32"/>
      </colorScale>
    </cfRule>
  </conditionalFormatting>
  <conditionalFormatting sqref="K27:P27">
    <cfRule type="colorScale" priority="6">
      <colorScale>
        <cfvo type="min"/>
        <cfvo type="max"/>
        <color rgb="FFFEF6F0"/>
        <color rgb="FFF68B32"/>
      </colorScale>
    </cfRule>
  </conditionalFormatting>
  <conditionalFormatting sqref="K28:P28">
    <cfRule type="colorScale" priority="5">
      <colorScale>
        <cfvo type="min"/>
        <cfvo type="max"/>
        <color rgb="FFFEF6F0"/>
        <color rgb="FFF68B32"/>
      </colorScale>
    </cfRule>
  </conditionalFormatting>
  <conditionalFormatting sqref="K29:P29">
    <cfRule type="colorScale" priority="4">
      <colorScale>
        <cfvo type="min"/>
        <cfvo type="max"/>
        <color rgb="FFFEF6F0"/>
        <color rgb="FFF68B32"/>
      </colorScale>
    </cfRule>
  </conditionalFormatting>
  <conditionalFormatting sqref="K30:P30">
    <cfRule type="colorScale" priority="3">
      <colorScale>
        <cfvo type="min"/>
        <cfvo type="max"/>
        <color rgb="FFFEF6F0"/>
        <color rgb="FFF68B32"/>
      </colorScale>
    </cfRule>
  </conditionalFormatting>
  <conditionalFormatting sqref="K31:P31">
    <cfRule type="colorScale" priority="2">
      <colorScale>
        <cfvo type="min"/>
        <cfvo type="max"/>
        <color rgb="FFFEF6F0"/>
        <color rgb="FFF68B32"/>
      </colorScale>
    </cfRule>
  </conditionalFormatting>
  <conditionalFormatting sqref="K32:P32">
    <cfRule type="colorScale" priority="1">
      <colorScale>
        <cfvo type="min"/>
        <cfvo type="max"/>
        <color rgb="FFFEF6F0"/>
        <color rgb="FFF68B32"/>
      </colorScale>
    </cfRule>
  </conditionalFormatting>
  <conditionalFormatting sqref="B81:B101 I10:J29 D9:H29 B41:B61 B9:B29 I82:J101 D81:H101 B113:B133">
    <cfRule type="expression" dxfId="7" priority="928">
      <formula>$B9=#REF!</formula>
    </cfRule>
    <cfRule type="containsErrors" dxfId="6" priority="929">
      <formula>ISERROR(B9)</formula>
    </cfRule>
  </conditionalFormatting>
  <conditionalFormatting sqref="B62:B64 B30:B32 B102:B104 B134:B136">
    <cfRule type="expression" dxfId="5" priority="944" stopIfTrue="1">
      <formula>$B30=#REF!</formula>
    </cfRule>
  </conditionalFormatting>
  <hyperlinks>
    <hyperlink ref="B149:E150" location="Vacancies!A1" display="Social Worker Vacancies" xr:uid="{1D302B0B-A18A-403B-A7C6-1A23694D7242}"/>
    <hyperlink ref="B151:E152" location="Turnover!A1" display="Social Worker Turnover" xr:uid="{9C7BD485-EE13-48ED-9BA1-122EFA456D8C}"/>
    <hyperlink ref="B153:E154" location="Agency!A1" display="Agency Social Workers" xr:uid="{7941EDD1-98BB-4E28-A62E-C7E1F02930E1}"/>
    <hyperlink ref="B155:E156" location="Absence!A1" display="Absence" xr:uid="{C0AB03E3-2853-448D-B794-9B9117B1B44E}"/>
    <hyperlink ref="B157:E158" location="Age!A1" display="Age" xr:uid="{37E42A10-801C-477A-9A30-3E7A6439FF0E}"/>
    <hyperlink ref="B159:E160" location="TimeInService!A1" display="Time in Service" xr:uid="{8F03CF19-AD98-41A0-A8FA-323CEA6C17D5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97E5-3D13-4A43-820E-E78DB9F0AF4E}">
  <sheetPr codeName="Sheet37">
    <tabColor indexed="39"/>
  </sheetPr>
  <dimension ref="A1:V162"/>
  <sheetViews>
    <sheetView topLeftCell="A81" zoomScaleNormal="100" workbookViewId="0">
      <selection activeCell="S1" sqref="S1:U1048576"/>
    </sheetView>
    <sheetView workbookViewId="1"/>
  </sheetViews>
  <sheetFormatPr defaultColWidth="9.140625" defaultRowHeight="11.25" customHeight="1" x14ac:dyDescent="0.2"/>
  <cols>
    <col min="1" max="1" width="2.5703125" style="299" customWidth="1"/>
    <col min="2" max="2" width="18.28515625" style="299" customWidth="1"/>
    <col min="3" max="3" width="1.42578125" style="299" customWidth="1"/>
    <col min="4" max="4" width="10.28515625" style="299" customWidth="1"/>
    <col min="5" max="16" width="8.5703125" style="299" customWidth="1"/>
    <col min="17" max="17" width="2.5703125" style="299" customWidth="1"/>
    <col min="18" max="18" width="6.42578125" style="301" customWidth="1"/>
    <col min="19" max="19" width="4.85546875" style="301" hidden="1" customWidth="1"/>
    <col min="20" max="20" width="17" style="300" hidden="1" customWidth="1"/>
    <col min="21" max="21" width="5.7109375" style="300" hidden="1" customWidth="1"/>
    <col min="22" max="16384" width="9.140625" style="299"/>
  </cols>
  <sheetData>
    <row r="1" spans="1:21" ht="18.75" customHeight="1" x14ac:dyDescent="0.2">
      <c r="A1" s="336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35"/>
      <c r="R1" s="356"/>
      <c r="S1" s="355"/>
      <c r="T1" s="354"/>
      <c r="U1" s="354"/>
    </row>
    <row r="2" spans="1:21" ht="18.75" customHeight="1" x14ac:dyDescent="0.2">
      <c r="A2" s="321"/>
      <c r="B2" s="353" t="s">
        <v>122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17"/>
      <c r="R2" s="310"/>
      <c r="S2" s="309"/>
    </row>
    <row r="3" spans="1:21" ht="18.75" customHeight="1" x14ac:dyDescent="0.2">
      <c r="A3" s="352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0"/>
      <c r="R3" s="310"/>
      <c r="S3" s="309"/>
    </row>
    <row r="4" spans="1:21" ht="13.5" customHeight="1" x14ac:dyDescent="0.2">
      <c r="A4" s="336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35"/>
      <c r="R4" s="310"/>
      <c r="S4" s="309"/>
    </row>
    <row r="5" spans="1:21" ht="15" customHeight="1" x14ac:dyDescent="0.2">
      <c r="A5" s="321"/>
      <c r="B5" s="332" t="s">
        <v>126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17"/>
      <c r="R5" s="310"/>
      <c r="S5" s="309"/>
      <c r="T5" s="299"/>
      <c r="U5" s="299"/>
    </row>
    <row r="6" spans="1:21" ht="15" customHeight="1" x14ac:dyDescent="0.2">
      <c r="A6" s="321"/>
      <c r="B6" s="209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17"/>
      <c r="R6" s="310"/>
      <c r="S6" s="309"/>
    </row>
    <row r="7" spans="1:21" ht="12.75" customHeight="1" x14ac:dyDescent="0.2">
      <c r="A7" s="321"/>
      <c r="B7" s="331"/>
      <c r="C7" s="331"/>
      <c r="D7" s="449" t="s">
        <v>121</v>
      </c>
      <c r="E7" s="451" t="s">
        <v>109</v>
      </c>
      <c r="F7" s="452"/>
      <c r="G7" s="452"/>
      <c r="H7" s="452"/>
      <c r="I7" s="452"/>
      <c r="J7" s="453"/>
      <c r="K7" s="451" t="s">
        <v>108</v>
      </c>
      <c r="L7" s="452"/>
      <c r="M7" s="452"/>
      <c r="N7" s="452"/>
      <c r="O7" s="452"/>
      <c r="P7" s="453"/>
      <c r="Q7" s="317"/>
      <c r="R7" s="310"/>
      <c r="S7" s="309"/>
    </row>
    <row r="8" spans="1:21" s="330" customFormat="1" ht="36" customHeight="1" x14ac:dyDescent="0.2">
      <c r="A8" s="344"/>
      <c r="B8" s="349"/>
      <c r="C8" s="326"/>
      <c r="D8" s="450"/>
      <c r="E8" s="362" t="s">
        <v>118</v>
      </c>
      <c r="F8" s="361" t="s">
        <v>117</v>
      </c>
      <c r="G8" s="361" t="s">
        <v>116</v>
      </c>
      <c r="H8" s="361" t="s">
        <v>115</v>
      </c>
      <c r="I8" s="361" t="s">
        <v>114</v>
      </c>
      <c r="J8" s="360" t="s">
        <v>113</v>
      </c>
      <c r="K8" s="362" t="s">
        <v>118</v>
      </c>
      <c r="L8" s="361" t="s">
        <v>117</v>
      </c>
      <c r="M8" s="361" t="s">
        <v>116</v>
      </c>
      <c r="N8" s="361" t="s">
        <v>115</v>
      </c>
      <c r="O8" s="361" t="s">
        <v>114</v>
      </c>
      <c r="P8" s="360" t="s">
        <v>113</v>
      </c>
      <c r="Q8" s="343"/>
      <c r="R8" s="342"/>
      <c r="S8" s="341"/>
      <c r="T8" s="330" t="s">
        <v>125</v>
      </c>
    </row>
    <row r="9" spans="1:21" s="330" customFormat="1" ht="13.5" customHeight="1" x14ac:dyDescent="0.2">
      <c r="A9" s="344"/>
      <c r="B9" s="329" t="s">
        <v>0</v>
      </c>
      <c r="C9" s="326"/>
      <c r="D9" s="398">
        <v>26</v>
      </c>
      <c r="E9" s="370">
        <v>12</v>
      </c>
      <c r="F9" s="371">
        <v>11</v>
      </c>
      <c r="G9" s="371">
        <v>1</v>
      </c>
      <c r="H9" s="371">
        <v>2</v>
      </c>
      <c r="I9" s="372">
        <v>0</v>
      </c>
      <c r="J9" s="373">
        <v>0</v>
      </c>
      <c r="K9" s="340">
        <f t="shared" ref="K9:K32" si="0">IF(E9="x","x",E9/$D9)</f>
        <v>0.46153846153846156</v>
      </c>
      <c r="L9" s="339">
        <f t="shared" ref="L9:L32" si="1">IF(F9="x","x",F9/$D9)</f>
        <v>0.42307692307692307</v>
      </c>
      <c r="M9" s="339">
        <f t="shared" ref="M9:M32" si="2">IF(G9="x","x",G9/$D9)</f>
        <v>3.8461538461538464E-2</v>
      </c>
      <c r="N9" s="339">
        <f t="shared" ref="N9:N32" si="3">IF(H9="x","x",H9/$D9)</f>
        <v>7.6923076923076927E-2</v>
      </c>
      <c r="O9" s="339">
        <f t="shared" ref="O9:O32" si="4">IF(I9="x","x",I9/$D9)</f>
        <v>0</v>
      </c>
      <c r="P9" s="338">
        <f t="shared" ref="P9:P32" si="5">IF(J9="x","x",J9/$D9)</f>
        <v>0</v>
      </c>
      <c r="Q9" s="343"/>
      <c r="R9" s="342"/>
      <c r="S9" s="341"/>
      <c r="T9" s="345">
        <f>SUM(H9:J9)</f>
        <v>2</v>
      </c>
    </row>
    <row r="10" spans="1:21" s="330" customFormat="1" ht="13.5" customHeight="1" x14ac:dyDescent="0.2">
      <c r="A10" s="344"/>
      <c r="B10" s="329" t="s">
        <v>22</v>
      </c>
      <c r="C10" s="326"/>
      <c r="D10" s="398">
        <v>30</v>
      </c>
      <c r="E10" s="370">
        <v>14</v>
      </c>
      <c r="F10" s="371">
        <v>13</v>
      </c>
      <c r="G10" s="371">
        <v>3</v>
      </c>
      <c r="H10" s="371">
        <v>0</v>
      </c>
      <c r="I10" s="371">
        <v>0</v>
      </c>
      <c r="J10" s="374">
        <v>0</v>
      </c>
      <c r="K10" s="340">
        <f t="shared" si="0"/>
        <v>0.46666666666666667</v>
      </c>
      <c r="L10" s="339">
        <f t="shared" si="1"/>
        <v>0.43333333333333335</v>
      </c>
      <c r="M10" s="339">
        <f t="shared" si="2"/>
        <v>0.1</v>
      </c>
      <c r="N10" s="339">
        <f t="shared" si="3"/>
        <v>0</v>
      </c>
      <c r="O10" s="339">
        <f t="shared" si="4"/>
        <v>0</v>
      </c>
      <c r="P10" s="338">
        <f t="shared" si="5"/>
        <v>0</v>
      </c>
      <c r="Q10" s="343"/>
      <c r="R10" s="342"/>
      <c r="S10" s="341"/>
      <c r="T10" s="345">
        <f t="shared" ref="T10:T32" si="6">SUM(H10:J10)</f>
        <v>0</v>
      </c>
    </row>
    <row r="11" spans="1:21" s="330" customFormat="1" ht="13.5" customHeight="1" x14ac:dyDescent="0.2">
      <c r="A11" s="344"/>
      <c r="B11" s="329" t="s">
        <v>8</v>
      </c>
      <c r="C11" s="326"/>
      <c r="D11" s="398">
        <v>65</v>
      </c>
      <c r="E11" s="370">
        <v>38</v>
      </c>
      <c r="F11" s="371">
        <v>19</v>
      </c>
      <c r="G11" s="371">
        <v>6</v>
      </c>
      <c r="H11" s="371">
        <v>1</v>
      </c>
      <c r="I11" s="371">
        <v>1</v>
      </c>
      <c r="J11" s="374">
        <v>0</v>
      </c>
      <c r="K11" s="340">
        <f t="shared" si="0"/>
        <v>0.58461538461538465</v>
      </c>
      <c r="L11" s="339">
        <f t="shared" si="1"/>
        <v>0.29230769230769232</v>
      </c>
      <c r="M11" s="339">
        <f t="shared" si="2"/>
        <v>9.2307692307692313E-2</v>
      </c>
      <c r="N11" s="339">
        <f t="shared" si="3"/>
        <v>1.5384615384615385E-2</v>
      </c>
      <c r="O11" s="339">
        <f t="shared" si="4"/>
        <v>1.5384615384615385E-2</v>
      </c>
      <c r="P11" s="338">
        <f t="shared" si="5"/>
        <v>0</v>
      </c>
      <c r="Q11" s="343"/>
      <c r="R11" s="342"/>
      <c r="S11" s="341"/>
      <c r="T11" s="345">
        <f t="shared" si="6"/>
        <v>2</v>
      </c>
    </row>
    <row r="12" spans="1:21" s="330" customFormat="1" ht="13.5" customHeight="1" x14ac:dyDescent="0.2">
      <c r="A12" s="344"/>
      <c r="B12" s="329" t="s">
        <v>4</v>
      </c>
      <c r="C12" s="326"/>
      <c r="D12" s="398">
        <v>32</v>
      </c>
      <c r="E12" s="370">
        <v>8</v>
      </c>
      <c r="F12" s="371">
        <v>14</v>
      </c>
      <c r="G12" s="371">
        <v>3</v>
      </c>
      <c r="H12" s="371">
        <v>5</v>
      </c>
      <c r="I12" s="371">
        <v>1</v>
      </c>
      <c r="J12" s="374">
        <v>1</v>
      </c>
      <c r="K12" s="340">
        <f t="shared" si="0"/>
        <v>0.25</v>
      </c>
      <c r="L12" s="339">
        <f t="shared" si="1"/>
        <v>0.4375</v>
      </c>
      <c r="M12" s="339">
        <f t="shared" si="2"/>
        <v>9.375E-2</v>
      </c>
      <c r="N12" s="339">
        <f t="shared" si="3"/>
        <v>0.15625</v>
      </c>
      <c r="O12" s="339">
        <f t="shared" si="4"/>
        <v>3.125E-2</v>
      </c>
      <c r="P12" s="338">
        <f t="shared" si="5"/>
        <v>3.125E-2</v>
      </c>
      <c r="Q12" s="343"/>
      <c r="R12" s="342"/>
      <c r="S12" s="341"/>
      <c r="T12" s="345">
        <f t="shared" si="6"/>
        <v>7</v>
      </c>
    </row>
    <row r="13" spans="1:21" s="330" customFormat="1" ht="13.5" customHeight="1" x14ac:dyDescent="0.2">
      <c r="A13" s="344"/>
      <c r="B13" s="329" t="s">
        <v>6</v>
      </c>
      <c r="C13" s="326"/>
      <c r="D13" s="398">
        <v>124</v>
      </c>
      <c r="E13" s="370">
        <v>26</v>
      </c>
      <c r="F13" s="371">
        <v>54</v>
      </c>
      <c r="G13" s="371">
        <v>23</v>
      </c>
      <c r="H13" s="371">
        <v>10</v>
      </c>
      <c r="I13" s="371">
        <v>7</v>
      </c>
      <c r="J13" s="374">
        <v>4</v>
      </c>
      <c r="K13" s="340">
        <f t="shared" si="0"/>
        <v>0.20967741935483872</v>
      </c>
      <c r="L13" s="339">
        <f t="shared" si="1"/>
        <v>0.43548387096774194</v>
      </c>
      <c r="M13" s="339">
        <f t="shared" si="2"/>
        <v>0.18548387096774194</v>
      </c>
      <c r="N13" s="339">
        <f t="shared" si="3"/>
        <v>8.0645161290322578E-2</v>
      </c>
      <c r="O13" s="339">
        <f t="shared" si="4"/>
        <v>5.6451612903225805E-2</v>
      </c>
      <c r="P13" s="338">
        <f t="shared" si="5"/>
        <v>3.2258064516129031E-2</v>
      </c>
      <c r="Q13" s="343"/>
      <c r="R13" s="342"/>
      <c r="S13" s="341"/>
      <c r="T13" s="345">
        <f t="shared" si="6"/>
        <v>21</v>
      </c>
    </row>
    <row r="14" spans="1:21" s="330" customFormat="1" ht="13.5" customHeight="1" x14ac:dyDescent="0.2">
      <c r="A14" s="344"/>
      <c r="B14" s="329" t="s">
        <v>1</v>
      </c>
      <c r="C14" s="326"/>
      <c r="D14" s="398">
        <v>20</v>
      </c>
      <c r="E14" s="370">
        <v>4</v>
      </c>
      <c r="F14" s="371">
        <v>6</v>
      </c>
      <c r="G14" s="371">
        <v>4</v>
      </c>
      <c r="H14" s="371">
        <v>3</v>
      </c>
      <c r="I14" s="371">
        <v>2</v>
      </c>
      <c r="J14" s="374">
        <v>1</v>
      </c>
      <c r="K14" s="340">
        <f t="shared" si="0"/>
        <v>0.2</v>
      </c>
      <c r="L14" s="339">
        <f t="shared" si="1"/>
        <v>0.3</v>
      </c>
      <c r="M14" s="339">
        <f t="shared" si="2"/>
        <v>0.2</v>
      </c>
      <c r="N14" s="339">
        <f t="shared" si="3"/>
        <v>0.15</v>
      </c>
      <c r="O14" s="339">
        <f t="shared" si="4"/>
        <v>0.1</v>
      </c>
      <c r="P14" s="338">
        <f t="shared" si="5"/>
        <v>0.05</v>
      </c>
      <c r="Q14" s="343"/>
      <c r="R14" s="342"/>
      <c r="S14" s="341"/>
      <c r="T14" s="345">
        <f t="shared" si="6"/>
        <v>6</v>
      </c>
    </row>
    <row r="15" spans="1:21" s="330" customFormat="1" ht="13.5" customHeight="1" x14ac:dyDescent="0.2">
      <c r="A15" s="344"/>
      <c r="B15" s="329" t="s">
        <v>9</v>
      </c>
      <c r="C15" s="326"/>
      <c r="D15" s="398">
        <v>135</v>
      </c>
      <c r="E15" s="370">
        <v>45</v>
      </c>
      <c r="F15" s="371">
        <v>47</v>
      </c>
      <c r="G15" s="371">
        <v>23</v>
      </c>
      <c r="H15" s="371">
        <v>15</v>
      </c>
      <c r="I15" s="371">
        <v>3</v>
      </c>
      <c r="J15" s="374">
        <v>2</v>
      </c>
      <c r="K15" s="340">
        <f t="shared" si="0"/>
        <v>0.33333333333333331</v>
      </c>
      <c r="L15" s="339">
        <f t="shared" si="1"/>
        <v>0.34814814814814815</v>
      </c>
      <c r="M15" s="339">
        <f t="shared" si="2"/>
        <v>0.17037037037037037</v>
      </c>
      <c r="N15" s="339">
        <f t="shared" si="3"/>
        <v>0.1111111111111111</v>
      </c>
      <c r="O15" s="339">
        <f t="shared" si="4"/>
        <v>2.2222222222222223E-2</v>
      </c>
      <c r="P15" s="338">
        <f t="shared" si="5"/>
        <v>1.4814814814814815E-2</v>
      </c>
      <c r="Q15" s="343"/>
      <c r="R15" s="342"/>
      <c r="S15" s="341"/>
      <c r="T15" s="345">
        <f t="shared" si="6"/>
        <v>20</v>
      </c>
    </row>
    <row r="16" spans="1:21" s="330" customFormat="1" ht="13.5" customHeight="1" x14ac:dyDescent="0.2">
      <c r="A16" s="344"/>
      <c r="B16" s="329" t="s">
        <v>2</v>
      </c>
      <c r="C16" s="326"/>
      <c r="D16" s="398">
        <v>46</v>
      </c>
      <c r="E16" s="370">
        <v>25</v>
      </c>
      <c r="F16" s="371">
        <v>12</v>
      </c>
      <c r="G16" s="371">
        <v>7</v>
      </c>
      <c r="H16" s="371">
        <v>2</v>
      </c>
      <c r="I16" s="371">
        <v>0</v>
      </c>
      <c r="J16" s="374">
        <v>0</v>
      </c>
      <c r="K16" s="340">
        <f t="shared" si="0"/>
        <v>0.54347826086956519</v>
      </c>
      <c r="L16" s="339">
        <f t="shared" si="1"/>
        <v>0.2608695652173913</v>
      </c>
      <c r="M16" s="339">
        <f t="shared" si="2"/>
        <v>0.15217391304347827</v>
      </c>
      <c r="N16" s="339">
        <f t="shared" si="3"/>
        <v>4.3478260869565216E-2</v>
      </c>
      <c r="O16" s="339">
        <f t="shared" si="4"/>
        <v>0</v>
      </c>
      <c r="P16" s="338">
        <f t="shared" si="5"/>
        <v>0</v>
      </c>
      <c r="Q16" s="343"/>
      <c r="R16" s="342"/>
      <c r="S16" s="341"/>
      <c r="T16" s="345">
        <f t="shared" si="6"/>
        <v>2</v>
      </c>
    </row>
    <row r="17" spans="1:21" s="330" customFormat="1" ht="13.5" customHeight="1" x14ac:dyDescent="0.2">
      <c r="A17" s="344"/>
      <c r="B17" s="329" t="s">
        <v>10</v>
      </c>
      <c r="C17" s="326"/>
      <c r="D17" s="398">
        <v>37</v>
      </c>
      <c r="E17" s="370">
        <v>15</v>
      </c>
      <c r="F17" s="371">
        <v>11</v>
      </c>
      <c r="G17" s="371">
        <v>4</v>
      </c>
      <c r="H17" s="371">
        <v>5</v>
      </c>
      <c r="I17" s="371">
        <v>2</v>
      </c>
      <c r="J17" s="374">
        <v>0</v>
      </c>
      <c r="K17" s="340">
        <f t="shared" si="0"/>
        <v>0.40540540540540543</v>
      </c>
      <c r="L17" s="339">
        <f t="shared" si="1"/>
        <v>0.29729729729729731</v>
      </c>
      <c r="M17" s="339">
        <f t="shared" si="2"/>
        <v>0.10810810810810811</v>
      </c>
      <c r="N17" s="339">
        <f t="shared" si="3"/>
        <v>0.13513513513513514</v>
      </c>
      <c r="O17" s="339">
        <f t="shared" si="4"/>
        <v>5.4054054054054057E-2</v>
      </c>
      <c r="P17" s="338">
        <f t="shared" si="5"/>
        <v>0</v>
      </c>
      <c r="Q17" s="343"/>
      <c r="R17" s="342"/>
      <c r="S17" s="341"/>
      <c r="T17" s="345">
        <f t="shared" si="6"/>
        <v>7</v>
      </c>
    </row>
    <row r="18" spans="1:21" s="330" customFormat="1" ht="13.5" customHeight="1" x14ac:dyDescent="0.2">
      <c r="A18" s="344"/>
      <c r="B18" s="329" t="s">
        <v>11</v>
      </c>
      <c r="C18" s="326"/>
      <c r="D18" s="398">
        <v>60</v>
      </c>
      <c r="E18" s="370">
        <v>17</v>
      </c>
      <c r="F18" s="371">
        <v>17</v>
      </c>
      <c r="G18" s="371">
        <v>10</v>
      </c>
      <c r="H18" s="371">
        <v>9</v>
      </c>
      <c r="I18" s="371">
        <v>5</v>
      </c>
      <c r="J18" s="374">
        <v>2</v>
      </c>
      <c r="K18" s="340">
        <f t="shared" si="0"/>
        <v>0.28333333333333333</v>
      </c>
      <c r="L18" s="339">
        <f t="shared" si="1"/>
        <v>0.28333333333333333</v>
      </c>
      <c r="M18" s="339">
        <f t="shared" si="2"/>
        <v>0.16666666666666666</v>
      </c>
      <c r="N18" s="339">
        <f t="shared" si="3"/>
        <v>0.15</v>
      </c>
      <c r="O18" s="339">
        <f t="shared" si="4"/>
        <v>8.3333333333333329E-2</v>
      </c>
      <c r="P18" s="338">
        <f t="shared" si="5"/>
        <v>3.3333333333333333E-2</v>
      </c>
      <c r="Q18" s="343"/>
      <c r="R18" s="342"/>
      <c r="S18" s="341"/>
      <c r="T18" s="345">
        <f t="shared" si="6"/>
        <v>16</v>
      </c>
    </row>
    <row r="19" spans="1:21" s="330" customFormat="1" ht="13.5" customHeight="1" x14ac:dyDescent="0.2">
      <c r="A19" s="344"/>
      <c r="B19" s="329" t="s">
        <v>12</v>
      </c>
      <c r="C19" s="326"/>
      <c r="D19" s="398">
        <v>28</v>
      </c>
      <c r="E19" s="370">
        <v>5</v>
      </c>
      <c r="F19" s="371">
        <v>15</v>
      </c>
      <c r="G19" s="371">
        <v>7</v>
      </c>
      <c r="H19" s="371">
        <v>1</v>
      </c>
      <c r="I19" s="371">
        <v>0</v>
      </c>
      <c r="J19" s="374">
        <v>0</v>
      </c>
      <c r="K19" s="340">
        <f t="shared" si="0"/>
        <v>0.17857142857142858</v>
      </c>
      <c r="L19" s="339">
        <f t="shared" si="1"/>
        <v>0.5357142857142857</v>
      </c>
      <c r="M19" s="339">
        <f t="shared" si="2"/>
        <v>0.25</v>
      </c>
      <c r="N19" s="339">
        <f t="shared" si="3"/>
        <v>3.5714285714285712E-2</v>
      </c>
      <c r="O19" s="339">
        <f t="shared" si="4"/>
        <v>0</v>
      </c>
      <c r="P19" s="338">
        <f t="shared" si="5"/>
        <v>0</v>
      </c>
      <c r="Q19" s="343"/>
      <c r="R19" s="342"/>
      <c r="S19" s="341"/>
      <c r="T19" s="345">
        <f t="shared" si="6"/>
        <v>1</v>
      </c>
    </row>
    <row r="20" spans="1:21" s="330" customFormat="1" ht="13.5" customHeight="1" x14ac:dyDescent="0.2">
      <c r="A20" s="344"/>
      <c r="B20" s="329" t="s">
        <v>3</v>
      </c>
      <c r="C20" s="326"/>
      <c r="D20" s="398">
        <v>26</v>
      </c>
      <c r="E20" s="370">
        <v>17</v>
      </c>
      <c r="F20" s="371">
        <v>9</v>
      </c>
      <c r="G20" s="371">
        <v>0</v>
      </c>
      <c r="H20" s="371">
        <v>0</v>
      </c>
      <c r="I20" s="371">
        <v>0</v>
      </c>
      <c r="J20" s="374">
        <v>0</v>
      </c>
      <c r="K20" s="340">
        <f t="shared" si="0"/>
        <v>0.65384615384615385</v>
      </c>
      <c r="L20" s="339">
        <f t="shared" si="1"/>
        <v>0.34615384615384615</v>
      </c>
      <c r="M20" s="339">
        <f t="shared" si="2"/>
        <v>0</v>
      </c>
      <c r="N20" s="339">
        <f t="shared" si="3"/>
        <v>0</v>
      </c>
      <c r="O20" s="339">
        <f t="shared" si="4"/>
        <v>0</v>
      </c>
      <c r="P20" s="338">
        <f t="shared" si="5"/>
        <v>0</v>
      </c>
      <c r="Q20" s="343"/>
      <c r="R20" s="342"/>
      <c r="S20" s="341"/>
      <c r="T20" s="345">
        <f t="shared" si="6"/>
        <v>0</v>
      </c>
    </row>
    <row r="21" spans="1:21" s="330" customFormat="1" ht="13.5" customHeight="1" x14ac:dyDescent="0.2">
      <c r="A21" s="344"/>
      <c r="B21" s="329" t="s">
        <v>13</v>
      </c>
      <c r="C21" s="326"/>
      <c r="D21" s="398">
        <v>33</v>
      </c>
      <c r="E21" s="370">
        <v>19</v>
      </c>
      <c r="F21" s="371">
        <v>12</v>
      </c>
      <c r="G21" s="371">
        <v>2</v>
      </c>
      <c r="H21" s="371">
        <v>0</v>
      </c>
      <c r="I21" s="371">
        <v>0</v>
      </c>
      <c r="J21" s="374">
        <v>0</v>
      </c>
      <c r="K21" s="340">
        <f t="shared" si="0"/>
        <v>0.5757575757575758</v>
      </c>
      <c r="L21" s="339">
        <f t="shared" si="1"/>
        <v>0.36363636363636365</v>
      </c>
      <c r="M21" s="339">
        <f t="shared" si="2"/>
        <v>6.0606060606060608E-2</v>
      </c>
      <c r="N21" s="339">
        <f t="shared" si="3"/>
        <v>0</v>
      </c>
      <c r="O21" s="339">
        <f t="shared" si="4"/>
        <v>0</v>
      </c>
      <c r="P21" s="338">
        <f t="shared" si="5"/>
        <v>0</v>
      </c>
      <c r="Q21" s="343"/>
      <c r="R21" s="342"/>
      <c r="S21" s="341"/>
      <c r="T21" s="345">
        <f t="shared" si="6"/>
        <v>0</v>
      </c>
    </row>
    <row r="22" spans="1:21" s="330" customFormat="1" ht="13.5" customHeight="1" x14ac:dyDescent="0.2">
      <c r="A22" s="344"/>
      <c r="B22" s="329" t="s">
        <v>27</v>
      </c>
      <c r="C22" s="326"/>
      <c r="D22" s="398">
        <v>55</v>
      </c>
      <c r="E22" s="370">
        <v>10</v>
      </c>
      <c r="F22" s="371">
        <v>25</v>
      </c>
      <c r="G22" s="371">
        <v>10</v>
      </c>
      <c r="H22" s="371">
        <v>6</v>
      </c>
      <c r="I22" s="371">
        <v>4</v>
      </c>
      <c r="J22" s="374">
        <v>0</v>
      </c>
      <c r="K22" s="340">
        <f t="shared" si="0"/>
        <v>0.18181818181818182</v>
      </c>
      <c r="L22" s="339">
        <f t="shared" si="1"/>
        <v>0.45454545454545453</v>
      </c>
      <c r="M22" s="339">
        <f t="shared" si="2"/>
        <v>0.18181818181818182</v>
      </c>
      <c r="N22" s="339">
        <f t="shared" si="3"/>
        <v>0.10909090909090909</v>
      </c>
      <c r="O22" s="339">
        <f t="shared" si="4"/>
        <v>7.2727272727272724E-2</v>
      </c>
      <c r="P22" s="338">
        <f t="shared" si="5"/>
        <v>0</v>
      </c>
      <c r="Q22" s="343"/>
      <c r="R22" s="342"/>
      <c r="S22" s="341"/>
      <c r="T22" s="345">
        <f t="shared" si="6"/>
        <v>10</v>
      </c>
    </row>
    <row r="23" spans="1:21" s="330" customFormat="1" ht="13.5" customHeight="1" x14ac:dyDescent="0.2">
      <c r="A23" s="344"/>
      <c r="B23" s="329" t="s">
        <v>14</v>
      </c>
      <c r="C23" s="326"/>
      <c r="D23" s="398">
        <v>53</v>
      </c>
      <c r="E23" s="370">
        <v>25</v>
      </c>
      <c r="F23" s="371">
        <v>12</v>
      </c>
      <c r="G23" s="371">
        <v>7</v>
      </c>
      <c r="H23" s="371">
        <v>7</v>
      </c>
      <c r="I23" s="371">
        <v>2</v>
      </c>
      <c r="J23" s="374">
        <v>0</v>
      </c>
      <c r="K23" s="340">
        <f t="shared" si="0"/>
        <v>0.47169811320754718</v>
      </c>
      <c r="L23" s="339">
        <f t="shared" si="1"/>
        <v>0.22641509433962265</v>
      </c>
      <c r="M23" s="339">
        <f t="shared" si="2"/>
        <v>0.13207547169811321</v>
      </c>
      <c r="N23" s="339">
        <f t="shared" si="3"/>
        <v>0.13207547169811321</v>
      </c>
      <c r="O23" s="339">
        <f t="shared" si="4"/>
        <v>3.7735849056603772E-2</v>
      </c>
      <c r="P23" s="338">
        <f t="shared" si="5"/>
        <v>0</v>
      </c>
      <c r="Q23" s="343"/>
      <c r="R23" s="342"/>
      <c r="S23" s="341"/>
      <c r="T23" s="345">
        <f t="shared" si="6"/>
        <v>9</v>
      </c>
    </row>
    <row r="24" spans="1:21" s="330" customFormat="1" ht="13.5" customHeight="1" x14ac:dyDescent="0.2">
      <c r="A24" s="344"/>
      <c r="B24" s="329" t="s">
        <v>7</v>
      </c>
      <c r="C24" s="326"/>
      <c r="D24" s="398">
        <v>117</v>
      </c>
      <c r="E24" s="370">
        <v>47</v>
      </c>
      <c r="F24" s="371">
        <v>35</v>
      </c>
      <c r="G24" s="371">
        <v>21</v>
      </c>
      <c r="H24" s="371">
        <v>10</v>
      </c>
      <c r="I24" s="371">
        <v>4</v>
      </c>
      <c r="J24" s="374">
        <v>0</v>
      </c>
      <c r="K24" s="340">
        <f t="shared" si="0"/>
        <v>0.40170940170940173</v>
      </c>
      <c r="L24" s="339">
        <f t="shared" si="1"/>
        <v>0.29914529914529914</v>
      </c>
      <c r="M24" s="339">
        <f t="shared" si="2"/>
        <v>0.17948717948717949</v>
      </c>
      <c r="N24" s="339">
        <f t="shared" si="3"/>
        <v>8.5470085470085472E-2</v>
      </c>
      <c r="O24" s="339">
        <f t="shared" si="4"/>
        <v>3.4188034188034191E-2</v>
      </c>
      <c r="P24" s="338">
        <f t="shared" si="5"/>
        <v>0</v>
      </c>
      <c r="Q24" s="343"/>
      <c r="R24" s="342"/>
      <c r="S24" s="341"/>
      <c r="T24" s="345">
        <f t="shared" si="6"/>
        <v>14</v>
      </c>
    </row>
    <row r="25" spans="1:21" s="330" customFormat="1" ht="13.5" customHeight="1" x14ac:dyDescent="0.2">
      <c r="A25" s="344"/>
      <c r="B25" s="329" t="s">
        <v>41</v>
      </c>
      <c r="C25" s="326"/>
      <c r="D25" s="398">
        <v>40</v>
      </c>
      <c r="E25" s="370">
        <v>14</v>
      </c>
      <c r="F25" s="371">
        <v>16</v>
      </c>
      <c r="G25" s="371">
        <v>7</v>
      </c>
      <c r="H25" s="371">
        <v>1</v>
      </c>
      <c r="I25" s="371">
        <v>1</v>
      </c>
      <c r="J25" s="374">
        <v>1</v>
      </c>
      <c r="K25" s="340">
        <f t="shared" si="0"/>
        <v>0.35</v>
      </c>
      <c r="L25" s="339">
        <f t="shared" si="1"/>
        <v>0.4</v>
      </c>
      <c r="M25" s="339">
        <f t="shared" si="2"/>
        <v>0.17499999999999999</v>
      </c>
      <c r="N25" s="339">
        <f t="shared" si="3"/>
        <v>2.5000000000000001E-2</v>
      </c>
      <c r="O25" s="339">
        <f t="shared" si="4"/>
        <v>2.5000000000000001E-2</v>
      </c>
      <c r="P25" s="338">
        <f t="shared" si="5"/>
        <v>2.5000000000000001E-2</v>
      </c>
      <c r="Q25" s="343"/>
      <c r="R25" s="342"/>
      <c r="S25" s="341"/>
      <c r="T25" s="345">
        <f t="shared" si="6"/>
        <v>3</v>
      </c>
    </row>
    <row r="26" spans="1:21" s="330" customFormat="1" ht="13.5" customHeight="1" x14ac:dyDescent="0.2">
      <c r="A26" s="344"/>
      <c r="B26" s="329" t="s">
        <v>15</v>
      </c>
      <c r="C26" s="326"/>
      <c r="D26" s="398">
        <v>20</v>
      </c>
      <c r="E26" s="370">
        <v>4</v>
      </c>
      <c r="F26" s="371">
        <v>6</v>
      </c>
      <c r="G26" s="371">
        <v>7</v>
      </c>
      <c r="H26" s="371">
        <v>3</v>
      </c>
      <c r="I26" s="371">
        <v>0</v>
      </c>
      <c r="J26" s="374">
        <v>0</v>
      </c>
      <c r="K26" s="340">
        <f t="shared" si="0"/>
        <v>0.2</v>
      </c>
      <c r="L26" s="339">
        <f t="shared" si="1"/>
        <v>0.3</v>
      </c>
      <c r="M26" s="339">
        <f t="shared" si="2"/>
        <v>0.35</v>
      </c>
      <c r="N26" s="339">
        <f t="shared" si="3"/>
        <v>0.15</v>
      </c>
      <c r="O26" s="339">
        <f t="shared" si="4"/>
        <v>0</v>
      </c>
      <c r="P26" s="338">
        <f t="shared" si="5"/>
        <v>0</v>
      </c>
      <c r="Q26" s="343"/>
      <c r="R26" s="342"/>
      <c r="S26" s="341"/>
      <c r="T26" s="345">
        <f t="shared" si="6"/>
        <v>3</v>
      </c>
    </row>
    <row r="27" spans="1:21" s="330" customFormat="1" ht="13.5" customHeight="1" x14ac:dyDescent="0.2">
      <c r="A27" s="344"/>
      <c r="B27" s="329" t="s">
        <v>5</v>
      </c>
      <c r="C27" s="326"/>
      <c r="D27" s="398">
        <v>84</v>
      </c>
      <c r="E27" s="370">
        <v>14</v>
      </c>
      <c r="F27" s="371">
        <v>30</v>
      </c>
      <c r="G27" s="371">
        <v>19</v>
      </c>
      <c r="H27" s="371">
        <v>18</v>
      </c>
      <c r="I27" s="371">
        <v>3</v>
      </c>
      <c r="J27" s="374">
        <v>0</v>
      </c>
      <c r="K27" s="340">
        <f t="shared" si="0"/>
        <v>0.16666666666666666</v>
      </c>
      <c r="L27" s="339">
        <f t="shared" si="1"/>
        <v>0.35714285714285715</v>
      </c>
      <c r="M27" s="339">
        <f t="shared" si="2"/>
        <v>0.22619047619047619</v>
      </c>
      <c r="N27" s="339">
        <f t="shared" si="3"/>
        <v>0.21428571428571427</v>
      </c>
      <c r="O27" s="339">
        <f t="shared" si="4"/>
        <v>3.5714285714285712E-2</v>
      </c>
      <c r="P27" s="338">
        <f t="shared" si="5"/>
        <v>0</v>
      </c>
      <c r="Q27" s="343"/>
      <c r="R27" s="342"/>
      <c r="S27" s="341"/>
      <c r="T27" s="345">
        <f t="shared" si="6"/>
        <v>21</v>
      </c>
    </row>
    <row r="28" spans="1:21" s="330" customFormat="1" ht="13.5" customHeight="1" x14ac:dyDescent="0.2">
      <c r="A28" s="344"/>
      <c r="B28" s="329" t="s">
        <v>21</v>
      </c>
      <c r="C28" s="326"/>
      <c r="D28" s="398">
        <v>19</v>
      </c>
      <c r="E28" s="370">
        <v>12</v>
      </c>
      <c r="F28" s="371">
        <v>6</v>
      </c>
      <c r="G28" s="371">
        <v>0</v>
      </c>
      <c r="H28" s="371">
        <v>1</v>
      </c>
      <c r="I28" s="371">
        <v>0</v>
      </c>
      <c r="J28" s="374">
        <v>0</v>
      </c>
      <c r="K28" s="340">
        <f t="shared" si="0"/>
        <v>0.63157894736842102</v>
      </c>
      <c r="L28" s="339">
        <f t="shared" si="1"/>
        <v>0.31578947368421051</v>
      </c>
      <c r="M28" s="339">
        <f t="shared" si="2"/>
        <v>0</v>
      </c>
      <c r="N28" s="339">
        <f t="shared" si="3"/>
        <v>5.2631578947368418E-2</v>
      </c>
      <c r="O28" s="339">
        <f t="shared" si="4"/>
        <v>0</v>
      </c>
      <c r="P28" s="338">
        <f t="shared" si="5"/>
        <v>0</v>
      </c>
      <c r="Q28" s="343"/>
      <c r="R28" s="342"/>
      <c r="S28" s="341"/>
      <c r="T28" s="345">
        <f t="shared" si="6"/>
        <v>1</v>
      </c>
    </row>
    <row r="29" spans="1:21" s="330" customFormat="1" ht="13.5" customHeight="1" x14ac:dyDescent="0.2">
      <c r="A29" s="344"/>
      <c r="B29" s="329" t="s">
        <v>16</v>
      </c>
      <c r="C29" s="326"/>
      <c r="D29" s="398">
        <v>16</v>
      </c>
      <c r="E29" s="370">
        <v>16</v>
      </c>
      <c r="F29" s="371">
        <v>0</v>
      </c>
      <c r="G29" s="371">
        <v>0</v>
      </c>
      <c r="H29" s="371">
        <v>0</v>
      </c>
      <c r="I29" s="371">
        <v>0</v>
      </c>
      <c r="J29" s="374">
        <v>0</v>
      </c>
      <c r="K29" s="340">
        <f t="shared" si="0"/>
        <v>1</v>
      </c>
      <c r="L29" s="339">
        <f t="shared" si="1"/>
        <v>0</v>
      </c>
      <c r="M29" s="339">
        <f t="shared" si="2"/>
        <v>0</v>
      </c>
      <c r="N29" s="339">
        <f t="shared" si="3"/>
        <v>0</v>
      </c>
      <c r="O29" s="339">
        <f t="shared" si="4"/>
        <v>0</v>
      </c>
      <c r="P29" s="338">
        <f t="shared" si="5"/>
        <v>0</v>
      </c>
      <c r="Q29" s="343"/>
      <c r="R29" s="342"/>
      <c r="S29" s="341"/>
      <c r="T29" s="345">
        <f t="shared" si="6"/>
        <v>0</v>
      </c>
    </row>
    <row r="30" spans="1:21" s="330" customFormat="1" ht="13.5" customHeight="1" x14ac:dyDescent="0.2">
      <c r="A30" s="344"/>
      <c r="B30" s="328" t="s">
        <v>23</v>
      </c>
      <c r="C30" s="326"/>
      <c r="D30" s="399">
        <v>971</v>
      </c>
      <c r="E30" s="375">
        <v>363</v>
      </c>
      <c r="F30" s="376">
        <v>329</v>
      </c>
      <c r="G30" s="376">
        <v>147</v>
      </c>
      <c r="H30" s="376">
        <v>92</v>
      </c>
      <c r="I30" s="376">
        <v>30</v>
      </c>
      <c r="J30" s="377">
        <v>10</v>
      </c>
      <c r="K30" s="340">
        <f t="shared" si="0"/>
        <v>0.37384140061791965</v>
      </c>
      <c r="L30" s="339">
        <f t="shared" si="1"/>
        <v>0.33882595262615861</v>
      </c>
      <c r="M30" s="339">
        <f t="shared" si="2"/>
        <v>0.15139031925849639</v>
      </c>
      <c r="N30" s="339">
        <f t="shared" si="3"/>
        <v>9.4747682801235841E-2</v>
      </c>
      <c r="O30" s="339">
        <f t="shared" si="4"/>
        <v>3.0895983522142123E-2</v>
      </c>
      <c r="P30" s="338">
        <f t="shared" si="5"/>
        <v>1.0298661174047374E-2</v>
      </c>
      <c r="Q30" s="343"/>
      <c r="R30" s="342"/>
      <c r="S30" s="341"/>
      <c r="T30" s="345">
        <f t="shared" si="6"/>
        <v>132</v>
      </c>
    </row>
    <row r="31" spans="1:21" s="330" customFormat="1" ht="13.5" customHeight="1" x14ac:dyDescent="0.2">
      <c r="A31" s="344"/>
      <c r="B31" s="327" t="s">
        <v>43</v>
      </c>
      <c r="C31" s="326"/>
      <c r="D31" s="400">
        <v>569</v>
      </c>
      <c r="E31" s="378">
        <v>181</v>
      </c>
      <c r="F31" s="379">
        <v>209</v>
      </c>
      <c r="G31" s="379">
        <v>93</v>
      </c>
      <c r="H31" s="379">
        <v>51</v>
      </c>
      <c r="I31" s="379">
        <v>21</v>
      </c>
      <c r="J31" s="380">
        <v>14</v>
      </c>
      <c r="K31" s="340">
        <f t="shared" si="0"/>
        <v>0.3181019332161687</v>
      </c>
      <c r="L31" s="339">
        <f t="shared" si="1"/>
        <v>0.36731107205623903</v>
      </c>
      <c r="M31" s="339">
        <f t="shared" si="2"/>
        <v>0.16344463971880491</v>
      </c>
      <c r="N31" s="339">
        <f t="shared" si="3"/>
        <v>8.9630931458699478E-2</v>
      </c>
      <c r="O31" s="339">
        <f t="shared" si="4"/>
        <v>3.6906854130052721E-2</v>
      </c>
      <c r="P31" s="338">
        <f t="shared" si="5"/>
        <v>2.4604569420035149E-2</v>
      </c>
      <c r="Q31" s="343"/>
      <c r="R31" s="342"/>
      <c r="S31" s="341"/>
      <c r="T31" s="345">
        <f t="shared" si="6"/>
        <v>86</v>
      </c>
    </row>
    <row r="32" spans="1:21" s="300" customFormat="1" ht="13.5" customHeight="1" x14ac:dyDescent="0.2">
      <c r="A32" s="321"/>
      <c r="B32" s="325" t="s">
        <v>38</v>
      </c>
      <c r="C32" s="324"/>
      <c r="D32" s="401">
        <v>6111</v>
      </c>
      <c r="E32" s="402">
        <v>2210</v>
      </c>
      <c r="F32" s="403">
        <v>2106</v>
      </c>
      <c r="G32" s="403">
        <v>924</v>
      </c>
      <c r="H32" s="403">
        <v>590</v>
      </c>
      <c r="I32" s="382">
        <v>180</v>
      </c>
      <c r="J32" s="383">
        <v>101</v>
      </c>
      <c r="K32" s="340">
        <f t="shared" si="0"/>
        <v>0.36164293896252658</v>
      </c>
      <c r="L32" s="339">
        <f t="shared" si="1"/>
        <v>0.34462444771723122</v>
      </c>
      <c r="M32" s="339">
        <f t="shared" si="2"/>
        <v>0.15120274914089346</v>
      </c>
      <c r="N32" s="339">
        <f t="shared" si="3"/>
        <v>9.6547209949271809E-2</v>
      </c>
      <c r="O32" s="339">
        <f t="shared" si="4"/>
        <v>2.9455081001472753E-2</v>
      </c>
      <c r="P32" s="338">
        <f t="shared" si="5"/>
        <v>1.6527573228604157E-2</v>
      </c>
      <c r="Q32" s="317"/>
      <c r="R32" s="310"/>
      <c r="S32" s="309"/>
      <c r="T32" s="345">
        <f t="shared" si="6"/>
        <v>871</v>
      </c>
      <c r="U32" s="330"/>
    </row>
    <row r="33" spans="1:21" s="300" customFormat="1" ht="12" customHeight="1" x14ac:dyDescent="0.2">
      <c r="A33" s="321"/>
      <c r="B33" s="454"/>
      <c r="C33" s="454"/>
      <c r="D33" s="454"/>
      <c r="E33" s="454"/>
      <c r="F33" s="454"/>
      <c r="G33" s="454"/>
      <c r="H33" s="454"/>
      <c r="I33" s="454"/>
      <c r="J33" s="365"/>
      <c r="K33" s="337"/>
      <c r="L33" s="337"/>
      <c r="M33" s="337"/>
      <c r="N33" s="337"/>
      <c r="O33" s="337"/>
      <c r="P33" s="337"/>
      <c r="Q33" s="317"/>
      <c r="R33" s="310"/>
      <c r="S33" s="309"/>
      <c r="T33" s="330"/>
      <c r="U33" s="330"/>
    </row>
    <row r="34" spans="1:21" s="300" customFormat="1" ht="7.5" customHeight="1" x14ac:dyDescent="0.2">
      <c r="A34" s="321"/>
      <c r="B34" s="320"/>
      <c r="C34" s="320"/>
      <c r="D34" s="319"/>
      <c r="E34" s="319"/>
      <c r="F34" s="319"/>
      <c r="G34" s="319"/>
      <c r="H34" s="319"/>
      <c r="I34" s="319"/>
      <c r="J34" s="319"/>
      <c r="K34" s="319"/>
      <c r="L34" s="318"/>
      <c r="M34" s="318"/>
      <c r="N34" s="318"/>
      <c r="O34" s="318"/>
      <c r="P34" s="318"/>
      <c r="Q34" s="317"/>
      <c r="R34" s="310"/>
      <c r="S34" s="309"/>
      <c r="T34" s="330"/>
      <c r="U34" s="330"/>
    </row>
    <row r="35" spans="1:21" s="300" customFormat="1" ht="15" customHeight="1" x14ac:dyDescent="0.2">
      <c r="A35" s="455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7"/>
      <c r="R35" s="310"/>
      <c r="S35" s="309"/>
      <c r="T35" s="330"/>
      <c r="U35" s="330"/>
    </row>
    <row r="36" spans="1:21" s="300" customFormat="1" ht="11.25" customHeight="1" x14ac:dyDescent="0.2">
      <c r="A36" s="458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60"/>
      <c r="R36" s="310"/>
      <c r="S36" s="309"/>
      <c r="T36" s="330"/>
      <c r="U36" s="330"/>
    </row>
    <row r="37" spans="1:21" s="300" customFormat="1" ht="13.5" customHeight="1" x14ac:dyDescent="0.2">
      <c r="A37" s="336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35"/>
      <c r="R37" s="310"/>
      <c r="S37" s="334"/>
      <c r="T37" s="330"/>
      <c r="U37" s="330"/>
    </row>
    <row r="38" spans="1:21" s="300" customFormat="1" ht="15" customHeight="1" x14ac:dyDescent="0.25">
      <c r="A38" s="333"/>
      <c r="B38" s="332" t="s">
        <v>126</v>
      </c>
      <c r="C38" s="331"/>
      <c r="D38" s="331"/>
      <c r="E38" s="331"/>
      <c r="F38" s="331"/>
      <c r="G38" s="331"/>
      <c r="H38" s="331"/>
      <c r="I38" s="331"/>
      <c r="J38" s="331"/>
      <c r="K38" s="17"/>
      <c r="L38" s="17"/>
      <c r="M38" s="17"/>
      <c r="N38" s="17"/>
      <c r="O38" s="17"/>
      <c r="P38" s="17"/>
      <c r="Q38" s="317"/>
      <c r="R38" s="310"/>
      <c r="S38" s="309"/>
    </row>
    <row r="39" spans="1:21" s="300" customFormat="1" ht="15" customHeight="1" x14ac:dyDescent="0.2">
      <c r="A39" s="321"/>
      <c r="B39" s="209"/>
      <c r="C39" s="331"/>
      <c r="D39" s="331"/>
      <c r="E39" s="331"/>
      <c r="F39" s="331"/>
      <c r="G39" s="331"/>
      <c r="H39" s="331"/>
      <c r="I39" s="331"/>
      <c r="J39" s="331"/>
      <c r="K39" s="17"/>
      <c r="L39" s="17"/>
      <c r="M39" s="17"/>
      <c r="N39" s="17"/>
      <c r="O39" s="17"/>
      <c r="P39" s="17"/>
      <c r="Q39" s="317"/>
      <c r="R39" s="310"/>
      <c r="S39" s="309"/>
    </row>
    <row r="40" spans="1:21" s="300" customFormat="1" ht="21" customHeight="1" x14ac:dyDescent="0.2">
      <c r="A40" s="321"/>
      <c r="B40" s="406"/>
      <c r="C40" s="406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448"/>
      <c r="O40" s="448"/>
      <c r="P40" s="311"/>
      <c r="Q40" s="317"/>
      <c r="R40" s="310"/>
      <c r="S40" s="309"/>
    </row>
    <row r="41" spans="1:21" ht="13.5" customHeight="1" x14ac:dyDescent="0.2">
      <c r="A41" s="321"/>
      <c r="B41" s="407"/>
      <c r="C41" s="406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  <c r="P41" s="311"/>
      <c r="Q41" s="317"/>
      <c r="R41" s="310"/>
      <c r="S41" s="309"/>
    </row>
    <row r="42" spans="1:21" ht="13.5" customHeight="1" x14ac:dyDescent="0.2">
      <c r="A42" s="321"/>
      <c r="B42" s="407"/>
      <c r="C42" s="406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404"/>
      <c r="O42" s="404"/>
      <c r="P42" s="311"/>
      <c r="Q42" s="317"/>
      <c r="R42" s="310"/>
      <c r="S42" s="309"/>
    </row>
    <row r="43" spans="1:21" ht="13.5" customHeight="1" x14ac:dyDescent="0.2">
      <c r="A43" s="321"/>
      <c r="B43" s="407"/>
      <c r="C43" s="406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311"/>
      <c r="Q43" s="317"/>
      <c r="R43" s="310"/>
      <c r="S43" s="309"/>
    </row>
    <row r="44" spans="1:21" ht="13.5" customHeight="1" x14ac:dyDescent="0.2">
      <c r="A44" s="321"/>
      <c r="B44" s="407"/>
      <c r="C44" s="406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311"/>
      <c r="Q44" s="317"/>
      <c r="R44" s="310"/>
      <c r="S44" s="309"/>
    </row>
    <row r="45" spans="1:21" ht="13.5" customHeight="1" x14ac:dyDescent="0.2">
      <c r="A45" s="321"/>
      <c r="B45" s="407"/>
      <c r="C45" s="406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311"/>
      <c r="Q45" s="317"/>
      <c r="R45" s="310"/>
      <c r="S45" s="309"/>
    </row>
    <row r="46" spans="1:21" ht="13.5" customHeight="1" x14ac:dyDescent="0.2">
      <c r="A46" s="321"/>
      <c r="B46" s="407"/>
      <c r="C46" s="406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311"/>
      <c r="Q46" s="317"/>
      <c r="R46" s="310"/>
      <c r="S46" s="309"/>
    </row>
    <row r="47" spans="1:21" ht="13.5" customHeight="1" x14ac:dyDescent="0.2">
      <c r="A47" s="321"/>
      <c r="B47" s="407"/>
      <c r="C47" s="406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311"/>
      <c r="Q47" s="317"/>
      <c r="R47" s="310"/>
      <c r="S47" s="309"/>
    </row>
    <row r="48" spans="1:21" s="300" customFormat="1" ht="13.5" customHeight="1" x14ac:dyDescent="0.2">
      <c r="A48" s="321"/>
      <c r="B48" s="407"/>
      <c r="C48" s="406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363"/>
      <c r="Q48" s="317"/>
      <c r="R48" s="310"/>
      <c r="S48" s="309"/>
    </row>
    <row r="49" spans="1:19" s="300" customFormat="1" ht="13.5" customHeight="1" x14ac:dyDescent="0.2">
      <c r="A49" s="321"/>
      <c r="B49" s="407"/>
      <c r="C49" s="406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363"/>
      <c r="Q49" s="317"/>
      <c r="R49" s="310"/>
      <c r="S49" s="309"/>
    </row>
    <row r="50" spans="1:19" s="300" customFormat="1" ht="13.5" customHeight="1" x14ac:dyDescent="0.2">
      <c r="A50" s="321"/>
      <c r="B50" s="407"/>
      <c r="C50" s="406"/>
      <c r="D50" s="404"/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363"/>
      <c r="Q50" s="317"/>
      <c r="R50" s="310"/>
      <c r="S50" s="309"/>
    </row>
    <row r="51" spans="1:19" s="300" customFormat="1" ht="13.5" customHeight="1" x14ac:dyDescent="0.2">
      <c r="A51" s="321"/>
      <c r="B51" s="407"/>
      <c r="C51" s="406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363"/>
      <c r="Q51" s="317"/>
      <c r="R51" s="310"/>
      <c r="S51" s="309"/>
    </row>
    <row r="52" spans="1:19" s="300" customFormat="1" ht="13.5" customHeight="1" x14ac:dyDescent="0.2">
      <c r="A52" s="321"/>
      <c r="B52" s="407"/>
      <c r="C52" s="406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404"/>
      <c r="O52" s="404"/>
      <c r="P52" s="363"/>
      <c r="Q52" s="317"/>
      <c r="R52" s="310"/>
      <c r="S52" s="309"/>
    </row>
    <row r="53" spans="1:19" s="300" customFormat="1" ht="13.5" customHeight="1" x14ac:dyDescent="0.2">
      <c r="A53" s="321"/>
      <c r="B53" s="407"/>
      <c r="C53" s="406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404"/>
      <c r="O53" s="404"/>
      <c r="P53" s="363"/>
      <c r="Q53" s="317"/>
      <c r="R53" s="310"/>
      <c r="S53" s="309"/>
    </row>
    <row r="54" spans="1:19" s="300" customFormat="1" ht="13.5" customHeight="1" x14ac:dyDescent="0.2">
      <c r="A54" s="321"/>
      <c r="B54" s="407"/>
      <c r="C54" s="406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404"/>
      <c r="O54" s="404"/>
      <c r="P54" s="363"/>
      <c r="Q54" s="317"/>
      <c r="R54" s="310"/>
      <c r="S54" s="309"/>
    </row>
    <row r="55" spans="1:19" s="300" customFormat="1" ht="13.5" customHeight="1" x14ac:dyDescent="0.2">
      <c r="A55" s="321"/>
      <c r="B55" s="407"/>
      <c r="C55" s="406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404"/>
      <c r="O55" s="404"/>
      <c r="P55" s="363"/>
      <c r="Q55" s="317"/>
      <c r="R55" s="310"/>
      <c r="S55" s="309"/>
    </row>
    <row r="56" spans="1:19" s="300" customFormat="1" ht="13.5" customHeight="1" x14ac:dyDescent="0.2">
      <c r="A56" s="321"/>
      <c r="B56" s="407"/>
      <c r="C56" s="406"/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404"/>
      <c r="O56" s="404"/>
      <c r="P56" s="363"/>
      <c r="Q56" s="317"/>
      <c r="R56" s="310"/>
      <c r="S56" s="309"/>
    </row>
    <row r="57" spans="1:19" s="300" customFormat="1" ht="13.5" customHeight="1" x14ac:dyDescent="0.2">
      <c r="A57" s="321"/>
      <c r="B57" s="407"/>
      <c r="C57" s="406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363"/>
      <c r="Q57" s="317"/>
      <c r="R57" s="310"/>
      <c r="S57" s="309"/>
    </row>
    <row r="58" spans="1:19" s="300" customFormat="1" ht="13.5" customHeight="1" x14ac:dyDescent="0.2">
      <c r="A58" s="321"/>
      <c r="B58" s="407"/>
      <c r="C58" s="406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404"/>
      <c r="O58" s="404"/>
      <c r="P58" s="363"/>
      <c r="Q58" s="317"/>
      <c r="R58" s="310"/>
      <c r="S58" s="309"/>
    </row>
    <row r="59" spans="1:19" s="300" customFormat="1" ht="13.5" customHeight="1" x14ac:dyDescent="0.2">
      <c r="A59" s="321"/>
      <c r="B59" s="407"/>
      <c r="C59" s="406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404"/>
      <c r="O59" s="404"/>
      <c r="P59" s="363"/>
      <c r="Q59" s="317"/>
      <c r="R59" s="310"/>
      <c r="S59" s="309"/>
    </row>
    <row r="60" spans="1:19" s="300" customFormat="1" ht="13.5" customHeight="1" x14ac:dyDescent="0.2">
      <c r="A60" s="321"/>
      <c r="B60" s="407"/>
      <c r="C60" s="406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404"/>
      <c r="O60" s="404"/>
      <c r="P60" s="363"/>
      <c r="Q60" s="317"/>
      <c r="R60" s="310"/>
      <c r="S60" s="309"/>
    </row>
    <row r="61" spans="1:19" s="300" customFormat="1" ht="13.5" customHeight="1" x14ac:dyDescent="0.2">
      <c r="A61" s="321"/>
      <c r="B61" s="407"/>
      <c r="C61" s="406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404"/>
      <c r="O61" s="404"/>
      <c r="P61" s="363"/>
      <c r="Q61" s="317"/>
      <c r="R61" s="310"/>
      <c r="S61" s="309"/>
    </row>
    <row r="62" spans="1:19" s="300" customFormat="1" ht="13.5" customHeight="1" x14ac:dyDescent="0.2">
      <c r="A62" s="321"/>
      <c r="B62" s="407"/>
      <c r="C62" s="406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404"/>
      <c r="O62" s="404"/>
      <c r="P62" s="363"/>
      <c r="Q62" s="317"/>
      <c r="R62" s="310"/>
      <c r="S62" s="309"/>
    </row>
    <row r="63" spans="1:19" s="300" customFormat="1" ht="13.5" customHeight="1" x14ac:dyDescent="0.2">
      <c r="A63" s="321"/>
      <c r="B63" s="407"/>
      <c r="C63" s="406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404"/>
      <c r="O63" s="404"/>
      <c r="P63" s="363"/>
      <c r="Q63" s="317"/>
      <c r="R63" s="310"/>
      <c r="S63" s="309"/>
    </row>
    <row r="64" spans="1:19" s="300" customFormat="1" ht="13.5" customHeight="1" x14ac:dyDescent="0.2">
      <c r="A64" s="321"/>
      <c r="B64" s="408"/>
      <c r="C64" s="49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363"/>
      <c r="Q64" s="317"/>
      <c r="R64" s="310"/>
      <c r="S64" s="309"/>
    </row>
    <row r="65" spans="1:21" s="300" customFormat="1" ht="15.75" customHeight="1" x14ac:dyDescent="0.2">
      <c r="A65" s="321"/>
      <c r="B65" s="405"/>
      <c r="C65" s="405"/>
      <c r="D65" s="404"/>
      <c r="E65" s="404"/>
      <c r="F65" s="404"/>
      <c r="G65" s="404"/>
      <c r="H65" s="404"/>
      <c r="I65" s="404"/>
      <c r="J65" s="404"/>
      <c r="K65" s="404"/>
      <c r="L65" s="404"/>
      <c r="M65" s="404"/>
      <c r="N65" s="404"/>
      <c r="O65" s="404"/>
      <c r="P65" s="363"/>
      <c r="Q65" s="317"/>
      <c r="R65" s="310"/>
      <c r="S65" s="309"/>
    </row>
    <row r="66" spans="1:21" s="300" customFormat="1" ht="15.75" customHeight="1" x14ac:dyDescent="0.2">
      <c r="A66" s="321"/>
      <c r="B66" s="323"/>
      <c r="C66" s="323"/>
      <c r="D66" s="311"/>
      <c r="E66" s="311"/>
      <c r="F66" s="311"/>
      <c r="G66" s="311"/>
      <c r="H66" s="311"/>
      <c r="I66" s="311"/>
      <c r="J66" s="311"/>
      <c r="K66" s="311"/>
      <c r="L66" s="311"/>
      <c r="M66" s="363"/>
      <c r="N66" s="363"/>
      <c r="O66" s="363"/>
      <c r="P66" s="363"/>
      <c r="Q66" s="317"/>
      <c r="R66" s="310"/>
      <c r="S66" s="309"/>
    </row>
    <row r="67" spans="1:21" s="300" customFormat="1" ht="15.75" customHeight="1" x14ac:dyDescent="0.2">
      <c r="A67" s="321"/>
      <c r="B67" s="323"/>
      <c r="C67" s="323"/>
      <c r="D67" s="311"/>
      <c r="E67" s="311"/>
      <c r="F67" s="311"/>
      <c r="G67" s="311"/>
      <c r="H67" s="311"/>
      <c r="I67" s="311"/>
      <c r="J67" s="311"/>
      <c r="K67" s="311"/>
      <c r="L67" s="311"/>
      <c r="M67" s="363"/>
      <c r="N67" s="363"/>
      <c r="O67" s="363"/>
      <c r="P67" s="363"/>
      <c r="Q67" s="317"/>
      <c r="R67" s="310"/>
      <c r="S67" s="309"/>
    </row>
    <row r="68" spans="1:21" s="300" customFormat="1" ht="9.75" customHeight="1" x14ac:dyDescent="0.2">
      <c r="A68" s="321"/>
      <c r="B68" s="323"/>
      <c r="C68" s="323"/>
      <c r="D68" s="311"/>
      <c r="E68" s="311"/>
      <c r="F68" s="311"/>
      <c r="G68" s="311"/>
      <c r="H68" s="311"/>
      <c r="I68" s="311"/>
      <c r="J68" s="311"/>
      <c r="K68" s="311"/>
      <c r="L68" s="311"/>
      <c r="M68" s="363"/>
      <c r="N68" s="363"/>
      <c r="O68" s="363"/>
      <c r="P68" s="363"/>
      <c r="Q68" s="317"/>
      <c r="R68" s="310"/>
      <c r="S68" s="309"/>
    </row>
    <row r="69" spans="1:21" s="300" customFormat="1" ht="39" customHeight="1" x14ac:dyDescent="0.2">
      <c r="A69" s="321"/>
      <c r="B69" s="323"/>
      <c r="C69" s="323"/>
      <c r="D69" s="311"/>
      <c r="E69" s="311"/>
      <c r="F69" s="311"/>
      <c r="G69" s="311"/>
      <c r="H69" s="311"/>
      <c r="I69" s="311"/>
      <c r="J69" s="311"/>
      <c r="K69" s="311"/>
      <c r="L69" s="311"/>
      <c r="M69" s="363"/>
      <c r="N69" s="363"/>
      <c r="O69" s="363"/>
      <c r="P69" s="363"/>
      <c r="Q69" s="317"/>
      <c r="R69" s="310"/>
      <c r="S69" s="309"/>
    </row>
    <row r="70" spans="1:21" s="300" customFormat="1" ht="7.5" customHeight="1" x14ac:dyDescent="0.2">
      <c r="A70" s="321"/>
      <c r="B70" s="320"/>
      <c r="C70" s="320"/>
      <c r="D70" s="319"/>
      <c r="E70" s="319"/>
      <c r="F70" s="319"/>
      <c r="G70" s="319"/>
      <c r="H70" s="319"/>
      <c r="I70" s="319"/>
      <c r="J70" s="319"/>
      <c r="K70" s="319"/>
      <c r="L70" s="364"/>
      <c r="M70" s="363"/>
      <c r="N70" s="363"/>
      <c r="O70" s="363"/>
      <c r="P70" s="363"/>
      <c r="Q70" s="317"/>
      <c r="R70" s="310"/>
      <c r="S70" s="309"/>
    </row>
    <row r="71" spans="1:21" s="300" customFormat="1" ht="15" customHeight="1" x14ac:dyDescent="0.2">
      <c r="A71" s="455"/>
      <c r="B71" s="456"/>
      <c r="C71" s="456"/>
      <c r="D71" s="456"/>
      <c r="E71" s="456"/>
      <c r="F71" s="456"/>
      <c r="G71" s="456"/>
      <c r="H71" s="456"/>
      <c r="I71" s="456"/>
      <c r="J71" s="456"/>
      <c r="K71" s="456"/>
      <c r="L71" s="456"/>
      <c r="M71" s="456"/>
      <c r="N71" s="456"/>
      <c r="O71" s="456"/>
      <c r="P71" s="456"/>
      <c r="Q71" s="457"/>
      <c r="R71" s="310"/>
      <c r="S71" s="309"/>
    </row>
    <row r="72" spans="1:21" s="300" customFormat="1" ht="11.25" customHeight="1" x14ac:dyDescent="0.2">
      <c r="A72" s="458"/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60"/>
      <c r="R72" s="310"/>
      <c r="S72" s="309"/>
    </row>
    <row r="73" spans="1:21" ht="18.75" customHeight="1" x14ac:dyDescent="0.2">
      <c r="A73" s="336"/>
      <c r="B73" s="315"/>
      <c r="C73" s="315"/>
      <c r="D73" s="315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35"/>
      <c r="R73" s="310"/>
      <c r="S73" s="355"/>
    </row>
    <row r="74" spans="1:21" ht="18.75" customHeight="1" x14ac:dyDescent="0.2">
      <c r="A74" s="321"/>
      <c r="B74" s="353" t="s">
        <v>120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317"/>
      <c r="R74" s="310"/>
      <c r="S74" s="309"/>
    </row>
    <row r="75" spans="1:21" ht="18.75" customHeight="1" x14ac:dyDescent="0.2">
      <c r="A75" s="352"/>
      <c r="B75" s="351"/>
      <c r="C75" s="351"/>
      <c r="D75" s="351"/>
      <c r="E75" s="351"/>
      <c r="F75" s="351"/>
      <c r="G75" s="351"/>
      <c r="H75" s="351"/>
      <c r="I75" s="351"/>
      <c r="J75" s="351"/>
      <c r="K75" s="351"/>
      <c r="L75" s="351"/>
      <c r="M75" s="351"/>
      <c r="N75" s="351"/>
      <c r="O75" s="351"/>
      <c r="P75" s="351"/>
      <c r="Q75" s="350"/>
      <c r="R75" s="310"/>
      <c r="S75" s="309"/>
    </row>
    <row r="76" spans="1:21" ht="13.5" customHeight="1" x14ac:dyDescent="0.2">
      <c r="A76" s="336"/>
      <c r="B76" s="315"/>
      <c r="C76" s="315"/>
      <c r="D76" s="315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35"/>
      <c r="R76" s="310"/>
      <c r="S76" s="309"/>
    </row>
    <row r="77" spans="1:21" ht="15" customHeight="1" x14ac:dyDescent="0.2">
      <c r="A77" s="321"/>
      <c r="B77" s="332" t="s">
        <v>127</v>
      </c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31"/>
      <c r="P77" s="331"/>
      <c r="Q77" s="317"/>
      <c r="R77" s="310"/>
      <c r="S77" s="309"/>
      <c r="T77" s="299"/>
      <c r="U77" s="299"/>
    </row>
    <row r="78" spans="1:21" ht="15" customHeight="1" x14ac:dyDescent="0.2">
      <c r="A78" s="321"/>
      <c r="B78" s="209"/>
      <c r="C78" s="331"/>
      <c r="D78" s="331"/>
      <c r="E78" s="331"/>
      <c r="F78" s="331"/>
      <c r="G78" s="331"/>
      <c r="H78" s="331"/>
      <c r="I78" s="331"/>
      <c r="J78" s="331"/>
      <c r="K78" s="331"/>
      <c r="L78" s="331"/>
      <c r="M78" s="331"/>
      <c r="N78" s="331"/>
      <c r="O78" s="331"/>
      <c r="P78" s="331"/>
      <c r="Q78" s="317"/>
      <c r="R78" s="310"/>
      <c r="S78" s="309"/>
    </row>
    <row r="79" spans="1:21" ht="12.75" customHeight="1" x14ac:dyDescent="0.2">
      <c r="A79" s="321"/>
      <c r="B79" s="331"/>
      <c r="C79" s="331"/>
      <c r="D79" s="449" t="s">
        <v>119</v>
      </c>
      <c r="E79" s="451" t="s">
        <v>109</v>
      </c>
      <c r="F79" s="452"/>
      <c r="G79" s="452"/>
      <c r="H79" s="452"/>
      <c r="I79" s="452"/>
      <c r="J79" s="453"/>
      <c r="K79" s="451" t="s">
        <v>108</v>
      </c>
      <c r="L79" s="452"/>
      <c r="M79" s="452"/>
      <c r="N79" s="452"/>
      <c r="O79" s="452"/>
      <c r="P79" s="453"/>
      <c r="Q79" s="317"/>
      <c r="R79" s="310"/>
      <c r="S79" s="309"/>
    </row>
    <row r="80" spans="1:21" s="330" customFormat="1" ht="36" customHeight="1" x14ac:dyDescent="0.2">
      <c r="A80" s="344"/>
      <c r="B80" s="349"/>
      <c r="C80" s="326"/>
      <c r="D80" s="450"/>
      <c r="E80" s="362" t="s">
        <v>118</v>
      </c>
      <c r="F80" s="361" t="s">
        <v>117</v>
      </c>
      <c r="G80" s="361" t="s">
        <v>116</v>
      </c>
      <c r="H80" s="361" t="s">
        <v>115</v>
      </c>
      <c r="I80" s="361" t="s">
        <v>114</v>
      </c>
      <c r="J80" s="360" t="s">
        <v>113</v>
      </c>
      <c r="K80" s="362" t="s">
        <v>118</v>
      </c>
      <c r="L80" s="361" t="s">
        <v>117</v>
      </c>
      <c r="M80" s="361" t="s">
        <v>116</v>
      </c>
      <c r="N80" s="361" t="s">
        <v>115</v>
      </c>
      <c r="O80" s="361" t="s">
        <v>114</v>
      </c>
      <c r="P80" s="360" t="s">
        <v>113</v>
      </c>
      <c r="Q80" s="343"/>
      <c r="R80" s="342"/>
      <c r="S80" s="341"/>
      <c r="T80" s="330" t="s">
        <v>125</v>
      </c>
    </row>
    <row r="81" spans="1:20" s="330" customFormat="1" ht="13.5" customHeight="1" x14ac:dyDescent="0.2">
      <c r="A81" s="344"/>
      <c r="B81" s="329" t="s">
        <v>0</v>
      </c>
      <c r="C81" s="326"/>
      <c r="D81" s="366">
        <f>Vacancies!D8</f>
        <v>54.7</v>
      </c>
      <c r="E81" s="384">
        <v>9.6</v>
      </c>
      <c r="F81" s="385">
        <v>10.8</v>
      </c>
      <c r="G81" s="385">
        <v>1</v>
      </c>
      <c r="H81" s="385">
        <v>1.4</v>
      </c>
      <c r="I81" s="386">
        <v>0</v>
      </c>
      <c r="J81" s="387">
        <v>0</v>
      </c>
      <c r="K81" s="340">
        <f t="shared" ref="K81:K104" si="7">IF(E81="x","x",E81/$D81)</f>
        <v>0.17550274223034734</v>
      </c>
      <c r="L81" s="339">
        <f t="shared" ref="L81:L104" si="8">IF(F81="x","x",F81/$D81)</f>
        <v>0.19744058500914077</v>
      </c>
      <c r="M81" s="339">
        <f t="shared" ref="M81:M104" si="9">IF(G81="x","x",G81/$D81)</f>
        <v>1.8281535648994516E-2</v>
      </c>
      <c r="N81" s="339">
        <f t="shared" ref="N81:N104" si="10">IF(H81="x","x",H81/$D81)</f>
        <v>2.559414990859232E-2</v>
      </c>
      <c r="O81" s="339">
        <f t="shared" ref="O81:O104" si="11">IF(I81="x","x",I81/$D81)</f>
        <v>0</v>
      </c>
      <c r="P81" s="338">
        <f t="shared" ref="P81:P104" si="12">IF(J81="x","x",J81/$D81)</f>
        <v>0</v>
      </c>
      <c r="Q81" s="343"/>
      <c r="R81" s="342"/>
      <c r="S81" s="341"/>
      <c r="T81" s="345">
        <f>SUM(H81:J81)</f>
        <v>1.4</v>
      </c>
    </row>
    <row r="82" spans="1:20" s="330" customFormat="1" ht="13.5" customHeight="1" x14ac:dyDescent="0.2">
      <c r="A82" s="344"/>
      <c r="B82" s="329" t="s">
        <v>22</v>
      </c>
      <c r="C82" s="326"/>
      <c r="D82" s="366">
        <f>Vacancies!D9</f>
        <v>212.9</v>
      </c>
      <c r="E82" s="384">
        <v>13.6</v>
      </c>
      <c r="F82" s="385">
        <v>11.9</v>
      </c>
      <c r="G82" s="385">
        <v>2.6</v>
      </c>
      <c r="H82" s="385">
        <v>0</v>
      </c>
      <c r="I82" s="385">
        <v>0</v>
      </c>
      <c r="J82" s="388">
        <v>0</v>
      </c>
      <c r="K82" s="340">
        <f t="shared" si="7"/>
        <v>6.3879755753875056E-2</v>
      </c>
      <c r="L82" s="339">
        <f t="shared" si="8"/>
        <v>5.5894786284640674E-2</v>
      </c>
      <c r="M82" s="339">
        <f t="shared" si="9"/>
        <v>1.2212306247064349E-2</v>
      </c>
      <c r="N82" s="339">
        <f t="shared" si="10"/>
        <v>0</v>
      </c>
      <c r="O82" s="339">
        <f t="shared" si="11"/>
        <v>0</v>
      </c>
      <c r="P82" s="338">
        <f t="shared" si="12"/>
        <v>0</v>
      </c>
      <c r="Q82" s="343"/>
      <c r="R82" s="342"/>
      <c r="S82" s="341"/>
      <c r="T82" s="345">
        <f t="shared" ref="T82:T104" si="13">SUM(H82:J82)</f>
        <v>0</v>
      </c>
    </row>
    <row r="83" spans="1:20" s="330" customFormat="1" ht="13.5" customHeight="1" x14ac:dyDescent="0.2">
      <c r="A83" s="344"/>
      <c r="B83" s="329" t="s">
        <v>8</v>
      </c>
      <c r="C83" s="326"/>
      <c r="D83" s="366">
        <f>Vacancies!D10</f>
        <v>225.2</v>
      </c>
      <c r="E83" s="384">
        <v>29.6</v>
      </c>
      <c r="F83" s="385">
        <v>19</v>
      </c>
      <c r="G83" s="385">
        <v>5.3</v>
      </c>
      <c r="H83" s="385">
        <v>1</v>
      </c>
      <c r="I83" s="385">
        <v>0.8</v>
      </c>
      <c r="J83" s="388">
        <v>0</v>
      </c>
      <c r="K83" s="340">
        <f t="shared" si="7"/>
        <v>0.13143872113676733</v>
      </c>
      <c r="L83" s="339">
        <f t="shared" si="8"/>
        <v>8.436944937833038E-2</v>
      </c>
      <c r="M83" s="339">
        <f t="shared" si="9"/>
        <v>2.3534635879218474E-2</v>
      </c>
      <c r="N83" s="339">
        <f t="shared" si="10"/>
        <v>4.4404973357015992E-3</v>
      </c>
      <c r="O83" s="339">
        <f t="shared" si="11"/>
        <v>3.5523978685612794E-3</v>
      </c>
      <c r="P83" s="338">
        <f t="shared" si="12"/>
        <v>0</v>
      </c>
      <c r="Q83" s="343"/>
      <c r="R83" s="342"/>
      <c r="S83" s="341"/>
      <c r="T83" s="345">
        <f t="shared" si="13"/>
        <v>1.8</v>
      </c>
    </row>
    <row r="84" spans="1:20" s="330" customFormat="1" ht="13.5" customHeight="1" x14ac:dyDescent="0.2">
      <c r="A84" s="344"/>
      <c r="B84" s="329" t="s">
        <v>4</v>
      </c>
      <c r="C84" s="326"/>
      <c r="D84" s="366">
        <f>Vacancies!D11</f>
        <v>338.5</v>
      </c>
      <c r="E84" s="384">
        <v>6.8</v>
      </c>
      <c r="F84" s="385">
        <v>12</v>
      </c>
      <c r="G84" s="385">
        <v>2.2999999999999998</v>
      </c>
      <c r="H84" s="385">
        <v>4.3</v>
      </c>
      <c r="I84" s="385">
        <v>1</v>
      </c>
      <c r="J84" s="388">
        <v>0.3</v>
      </c>
      <c r="K84" s="340">
        <f t="shared" si="7"/>
        <v>2.0088626292466764E-2</v>
      </c>
      <c r="L84" s="339">
        <f t="shared" si="8"/>
        <v>3.5450516986706058E-2</v>
      </c>
      <c r="M84" s="339">
        <f t="shared" si="9"/>
        <v>6.7946824224519933E-3</v>
      </c>
      <c r="N84" s="339">
        <f t="shared" si="10"/>
        <v>1.2703101920236336E-2</v>
      </c>
      <c r="O84" s="339">
        <f t="shared" si="11"/>
        <v>2.9542097488921715E-3</v>
      </c>
      <c r="P84" s="338">
        <f t="shared" si="12"/>
        <v>8.8626292466765133E-4</v>
      </c>
      <c r="Q84" s="343"/>
      <c r="R84" s="342"/>
      <c r="S84" s="341"/>
      <c r="T84" s="345">
        <f t="shared" si="13"/>
        <v>5.6</v>
      </c>
    </row>
    <row r="85" spans="1:20" s="330" customFormat="1" ht="13.5" customHeight="1" x14ac:dyDescent="0.2">
      <c r="A85" s="344"/>
      <c r="B85" s="329" t="s">
        <v>6</v>
      </c>
      <c r="C85" s="326"/>
      <c r="D85" s="366">
        <f>Vacancies!D12</f>
        <v>494</v>
      </c>
      <c r="E85" s="384">
        <v>17.8</v>
      </c>
      <c r="F85" s="385">
        <v>52.1</v>
      </c>
      <c r="G85" s="385">
        <v>20</v>
      </c>
      <c r="H85" s="385">
        <v>9.1</v>
      </c>
      <c r="I85" s="385">
        <v>5.6</v>
      </c>
      <c r="J85" s="388">
        <v>3.2</v>
      </c>
      <c r="K85" s="340">
        <f t="shared" si="7"/>
        <v>3.6032388663967616E-2</v>
      </c>
      <c r="L85" s="339">
        <f t="shared" si="8"/>
        <v>0.10546558704453442</v>
      </c>
      <c r="M85" s="339">
        <f t="shared" si="9"/>
        <v>4.048582995951417E-2</v>
      </c>
      <c r="N85" s="339">
        <f t="shared" si="10"/>
        <v>1.8421052631578946E-2</v>
      </c>
      <c r="O85" s="339">
        <f t="shared" si="11"/>
        <v>1.1336032388663967E-2</v>
      </c>
      <c r="P85" s="338">
        <f t="shared" si="12"/>
        <v>6.4777327935222678E-3</v>
      </c>
      <c r="Q85" s="343"/>
      <c r="R85" s="342"/>
      <c r="S85" s="341"/>
      <c r="T85" s="345">
        <f t="shared" si="13"/>
        <v>17.899999999999999</v>
      </c>
    </row>
    <row r="86" spans="1:20" s="330" customFormat="1" ht="13.5" customHeight="1" x14ac:dyDescent="0.2">
      <c r="A86" s="344"/>
      <c r="B86" s="329" t="s">
        <v>1</v>
      </c>
      <c r="C86" s="326"/>
      <c r="D86" s="366">
        <f>Vacancies!D13</f>
        <v>63</v>
      </c>
      <c r="E86" s="384">
        <v>3</v>
      </c>
      <c r="F86" s="385">
        <v>5.7</v>
      </c>
      <c r="G86" s="385">
        <v>3.8</v>
      </c>
      <c r="H86" s="385">
        <v>2.6</v>
      </c>
      <c r="I86" s="385">
        <v>1.5</v>
      </c>
      <c r="J86" s="388">
        <v>0.5</v>
      </c>
      <c r="K86" s="340">
        <f t="shared" si="7"/>
        <v>4.7619047619047616E-2</v>
      </c>
      <c r="L86" s="339">
        <f t="shared" si="8"/>
        <v>9.0476190476190474E-2</v>
      </c>
      <c r="M86" s="339">
        <f t="shared" si="9"/>
        <v>6.0317460317460311E-2</v>
      </c>
      <c r="N86" s="339">
        <f t="shared" si="10"/>
        <v>4.1269841269841269E-2</v>
      </c>
      <c r="O86" s="339">
        <f t="shared" si="11"/>
        <v>2.3809523809523808E-2</v>
      </c>
      <c r="P86" s="338">
        <f t="shared" si="12"/>
        <v>7.9365079365079361E-3</v>
      </c>
      <c r="Q86" s="343"/>
      <c r="R86" s="342"/>
      <c r="S86" s="341"/>
      <c r="T86" s="345">
        <f t="shared" si="13"/>
        <v>4.5999999999999996</v>
      </c>
    </row>
    <row r="87" spans="1:20" s="330" customFormat="1" ht="13.5" customHeight="1" x14ac:dyDescent="0.2">
      <c r="A87" s="344"/>
      <c r="B87" s="329" t="s">
        <v>9</v>
      </c>
      <c r="C87" s="326"/>
      <c r="D87" s="366">
        <f>Vacancies!D14</f>
        <v>756.7</v>
      </c>
      <c r="E87" s="384">
        <v>36.1</v>
      </c>
      <c r="F87" s="385">
        <v>46</v>
      </c>
      <c r="G87" s="385">
        <v>20.7</v>
      </c>
      <c r="H87" s="385">
        <v>13.3</v>
      </c>
      <c r="I87" s="385">
        <v>2.6</v>
      </c>
      <c r="J87" s="388">
        <v>1.6</v>
      </c>
      <c r="K87" s="340">
        <f t="shared" si="7"/>
        <v>4.7707149464781287E-2</v>
      </c>
      <c r="L87" s="339">
        <f t="shared" si="8"/>
        <v>6.0790273556230998E-2</v>
      </c>
      <c r="M87" s="339">
        <f t="shared" si="9"/>
        <v>2.7355623100303948E-2</v>
      </c>
      <c r="N87" s="339">
        <f t="shared" si="10"/>
        <v>1.757631822386679E-2</v>
      </c>
      <c r="O87" s="339">
        <f t="shared" si="11"/>
        <v>3.4359719836130568E-3</v>
      </c>
      <c r="P87" s="338">
        <f t="shared" si="12"/>
        <v>2.114444297608035E-3</v>
      </c>
      <c r="Q87" s="343"/>
      <c r="R87" s="342"/>
      <c r="S87" s="341"/>
      <c r="T87" s="345">
        <f t="shared" si="13"/>
        <v>17.5</v>
      </c>
    </row>
    <row r="88" spans="1:20" s="330" customFormat="1" ht="13.5" customHeight="1" x14ac:dyDescent="0.2">
      <c r="A88" s="344"/>
      <c r="B88" s="329" t="s">
        <v>2</v>
      </c>
      <c r="C88" s="326"/>
      <c r="D88" s="366">
        <f>Vacancies!D15</f>
        <v>191.5</v>
      </c>
      <c r="E88" s="384">
        <v>16.5</v>
      </c>
      <c r="F88" s="385">
        <v>11.8</v>
      </c>
      <c r="G88" s="385">
        <v>7</v>
      </c>
      <c r="H88" s="385">
        <v>1.6</v>
      </c>
      <c r="I88" s="385">
        <v>0</v>
      </c>
      <c r="J88" s="388">
        <v>0</v>
      </c>
      <c r="K88" s="340">
        <f t="shared" si="7"/>
        <v>8.6161879895561358E-2</v>
      </c>
      <c r="L88" s="339">
        <f t="shared" si="8"/>
        <v>6.1618798955613584E-2</v>
      </c>
      <c r="M88" s="339">
        <f t="shared" si="9"/>
        <v>3.6553524804177548E-2</v>
      </c>
      <c r="N88" s="339">
        <f t="shared" si="10"/>
        <v>8.3550913838120102E-3</v>
      </c>
      <c r="O88" s="339">
        <f t="shared" si="11"/>
        <v>0</v>
      </c>
      <c r="P88" s="338">
        <f t="shared" si="12"/>
        <v>0</v>
      </c>
      <c r="Q88" s="343"/>
      <c r="R88" s="342"/>
      <c r="S88" s="341"/>
      <c r="T88" s="345">
        <f t="shared" si="13"/>
        <v>1.6</v>
      </c>
    </row>
    <row r="89" spans="1:20" s="330" customFormat="1" ht="13.5" customHeight="1" x14ac:dyDescent="0.2">
      <c r="A89" s="344"/>
      <c r="B89" s="329" t="s">
        <v>10</v>
      </c>
      <c r="C89" s="326"/>
      <c r="D89" s="366">
        <f>Vacancies!D16</f>
        <v>151.4</v>
      </c>
      <c r="E89" s="384">
        <v>14.6</v>
      </c>
      <c r="F89" s="385">
        <v>10</v>
      </c>
      <c r="G89" s="385">
        <v>3.5</v>
      </c>
      <c r="H89" s="385">
        <v>3.9</v>
      </c>
      <c r="I89" s="385">
        <v>1.8</v>
      </c>
      <c r="J89" s="388">
        <v>0</v>
      </c>
      <c r="K89" s="340">
        <f t="shared" si="7"/>
        <v>9.64332892998679E-2</v>
      </c>
      <c r="L89" s="339">
        <f t="shared" si="8"/>
        <v>6.6050198150594444E-2</v>
      </c>
      <c r="M89" s="339">
        <f t="shared" si="9"/>
        <v>2.3117569352708058E-2</v>
      </c>
      <c r="N89" s="339">
        <f t="shared" si="10"/>
        <v>2.5759577278731835E-2</v>
      </c>
      <c r="O89" s="339">
        <f t="shared" si="11"/>
        <v>1.1889035667107001E-2</v>
      </c>
      <c r="P89" s="338">
        <f t="shared" si="12"/>
        <v>0</v>
      </c>
      <c r="Q89" s="343"/>
      <c r="R89" s="342"/>
      <c r="S89" s="341"/>
      <c r="T89" s="345">
        <f t="shared" si="13"/>
        <v>5.7</v>
      </c>
    </row>
    <row r="90" spans="1:20" s="330" customFormat="1" ht="13.5" customHeight="1" x14ac:dyDescent="0.2">
      <c r="A90" s="344"/>
      <c r="B90" s="329" t="s">
        <v>11</v>
      </c>
      <c r="C90" s="326"/>
      <c r="D90" s="366">
        <f>Vacancies!D17</f>
        <v>403</v>
      </c>
      <c r="E90" s="384">
        <v>16.2</v>
      </c>
      <c r="F90" s="385">
        <v>14.8</v>
      </c>
      <c r="G90" s="385">
        <v>8.8000000000000007</v>
      </c>
      <c r="H90" s="385">
        <v>7.3</v>
      </c>
      <c r="I90" s="385">
        <v>4</v>
      </c>
      <c r="J90" s="388">
        <v>1.5</v>
      </c>
      <c r="K90" s="340">
        <f t="shared" si="7"/>
        <v>4.0198511166253101E-2</v>
      </c>
      <c r="L90" s="339">
        <f t="shared" si="8"/>
        <v>3.6724565756823827E-2</v>
      </c>
      <c r="M90" s="339">
        <f t="shared" si="9"/>
        <v>2.1836228287841195E-2</v>
      </c>
      <c r="N90" s="339">
        <f t="shared" si="10"/>
        <v>1.8114143920595533E-2</v>
      </c>
      <c r="O90" s="339">
        <f t="shared" si="11"/>
        <v>9.9255583126550868E-3</v>
      </c>
      <c r="P90" s="338">
        <f t="shared" si="12"/>
        <v>3.7220843672456576E-3</v>
      </c>
      <c r="Q90" s="343"/>
      <c r="R90" s="342"/>
      <c r="S90" s="341"/>
      <c r="T90" s="345">
        <f t="shared" si="13"/>
        <v>12.8</v>
      </c>
    </row>
    <row r="91" spans="1:20" s="330" customFormat="1" ht="13.5" customHeight="1" x14ac:dyDescent="0.2">
      <c r="A91" s="344"/>
      <c r="B91" s="329" t="s">
        <v>12</v>
      </c>
      <c r="C91" s="326"/>
      <c r="D91" s="366">
        <f>Vacancies!D18</f>
        <v>143.4</v>
      </c>
      <c r="E91" s="384">
        <v>5</v>
      </c>
      <c r="F91" s="385">
        <v>14.2</v>
      </c>
      <c r="G91" s="385">
        <v>6.4</v>
      </c>
      <c r="H91" s="385">
        <v>0.5</v>
      </c>
      <c r="I91" s="385">
        <v>0</v>
      </c>
      <c r="J91" s="388">
        <v>0</v>
      </c>
      <c r="K91" s="340">
        <f t="shared" si="7"/>
        <v>3.4867503486750349E-2</v>
      </c>
      <c r="L91" s="339">
        <f t="shared" si="8"/>
        <v>9.9023709902370985E-2</v>
      </c>
      <c r="M91" s="339">
        <f t="shared" si="9"/>
        <v>4.4630404463040445E-2</v>
      </c>
      <c r="N91" s="339">
        <f t="shared" si="10"/>
        <v>3.4867503486750349E-3</v>
      </c>
      <c r="O91" s="339">
        <f t="shared" si="11"/>
        <v>0</v>
      </c>
      <c r="P91" s="338">
        <f t="shared" si="12"/>
        <v>0</v>
      </c>
      <c r="Q91" s="343"/>
      <c r="R91" s="342"/>
      <c r="S91" s="341"/>
      <c r="T91" s="345">
        <f t="shared" si="13"/>
        <v>0.5</v>
      </c>
    </row>
    <row r="92" spans="1:20" s="330" customFormat="1" ht="13.5" customHeight="1" x14ac:dyDescent="0.2">
      <c r="A92" s="344"/>
      <c r="B92" s="329" t="s">
        <v>3</v>
      </c>
      <c r="C92" s="326"/>
      <c r="D92" s="366">
        <f>Vacancies!D19</f>
        <v>106.5</v>
      </c>
      <c r="E92" s="384">
        <v>16.8</v>
      </c>
      <c r="F92" s="385">
        <v>8.4</v>
      </c>
      <c r="G92" s="385">
        <v>0</v>
      </c>
      <c r="H92" s="385">
        <v>0</v>
      </c>
      <c r="I92" s="385">
        <v>0</v>
      </c>
      <c r="J92" s="388">
        <v>0</v>
      </c>
      <c r="K92" s="340">
        <f t="shared" si="7"/>
        <v>0.15774647887323945</v>
      </c>
      <c r="L92" s="339">
        <f t="shared" si="8"/>
        <v>7.8873239436619724E-2</v>
      </c>
      <c r="M92" s="339">
        <f t="shared" si="9"/>
        <v>0</v>
      </c>
      <c r="N92" s="339">
        <f t="shared" si="10"/>
        <v>0</v>
      </c>
      <c r="O92" s="339">
        <f t="shared" si="11"/>
        <v>0</v>
      </c>
      <c r="P92" s="338">
        <f t="shared" si="12"/>
        <v>0</v>
      </c>
      <c r="Q92" s="343"/>
      <c r="R92" s="342"/>
      <c r="S92" s="341"/>
      <c r="T92" s="345">
        <f t="shared" si="13"/>
        <v>0</v>
      </c>
    </row>
    <row r="93" spans="1:20" s="330" customFormat="1" ht="13.5" customHeight="1" x14ac:dyDescent="0.2">
      <c r="A93" s="344"/>
      <c r="B93" s="329" t="s">
        <v>13</v>
      </c>
      <c r="C93" s="326"/>
      <c r="D93" s="366">
        <f>Vacancies!D20</f>
        <v>89.6</v>
      </c>
      <c r="E93" s="384">
        <v>10.8</v>
      </c>
      <c r="F93" s="385">
        <v>12</v>
      </c>
      <c r="G93" s="385">
        <v>2</v>
      </c>
      <c r="H93" s="385">
        <v>0</v>
      </c>
      <c r="I93" s="385">
        <v>0</v>
      </c>
      <c r="J93" s="388">
        <v>0</v>
      </c>
      <c r="K93" s="340">
        <f t="shared" si="7"/>
        <v>0.1205357142857143</v>
      </c>
      <c r="L93" s="339">
        <f t="shared" si="8"/>
        <v>0.13392857142857142</v>
      </c>
      <c r="M93" s="339">
        <f t="shared" si="9"/>
        <v>2.2321428571428572E-2</v>
      </c>
      <c r="N93" s="339">
        <f t="shared" si="10"/>
        <v>0</v>
      </c>
      <c r="O93" s="339">
        <f t="shared" si="11"/>
        <v>0</v>
      </c>
      <c r="P93" s="338">
        <f t="shared" si="12"/>
        <v>0</v>
      </c>
      <c r="Q93" s="343"/>
      <c r="R93" s="342"/>
      <c r="S93" s="341"/>
      <c r="T93" s="345">
        <f t="shared" si="13"/>
        <v>0</v>
      </c>
    </row>
    <row r="94" spans="1:20" s="330" customFormat="1" ht="13.5" customHeight="1" x14ac:dyDescent="0.2">
      <c r="A94" s="344"/>
      <c r="B94" s="329" t="s">
        <v>27</v>
      </c>
      <c r="C94" s="326"/>
      <c r="D94" s="366">
        <f>Vacancies!D21</f>
        <v>260.10000000000002</v>
      </c>
      <c r="E94" s="384">
        <v>8.1999999999999993</v>
      </c>
      <c r="F94" s="385">
        <v>24</v>
      </c>
      <c r="G94" s="385">
        <v>8.6</v>
      </c>
      <c r="H94" s="385">
        <v>5.0999999999999996</v>
      </c>
      <c r="I94" s="385">
        <v>3.8</v>
      </c>
      <c r="J94" s="388">
        <v>0</v>
      </c>
      <c r="K94" s="340">
        <f t="shared" si="7"/>
        <v>3.1526336024605917E-2</v>
      </c>
      <c r="L94" s="339">
        <f t="shared" si="8"/>
        <v>9.2272202998846586E-2</v>
      </c>
      <c r="M94" s="339">
        <f t="shared" si="9"/>
        <v>3.306420607458669E-2</v>
      </c>
      <c r="N94" s="339">
        <f t="shared" si="10"/>
        <v>1.9607843137254898E-2</v>
      </c>
      <c r="O94" s="339">
        <f t="shared" si="11"/>
        <v>1.4609765474817377E-2</v>
      </c>
      <c r="P94" s="338">
        <f t="shared" si="12"/>
        <v>0</v>
      </c>
      <c r="Q94" s="343"/>
      <c r="R94" s="342"/>
      <c r="S94" s="341"/>
      <c r="T94" s="345">
        <f t="shared" si="13"/>
        <v>8.8999999999999986</v>
      </c>
    </row>
    <row r="95" spans="1:20" s="330" customFormat="1" ht="13.5" customHeight="1" x14ac:dyDescent="0.2">
      <c r="A95" s="344"/>
      <c r="B95" s="329" t="s">
        <v>14</v>
      </c>
      <c r="C95" s="326"/>
      <c r="D95" s="366">
        <f>Vacancies!D22</f>
        <v>226.9</v>
      </c>
      <c r="E95" s="384">
        <v>19.8</v>
      </c>
      <c r="F95" s="385">
        <v>12</v>
      </c>
      <c r="G95" s="385">
        <v>6.4</v>
      </c>
      <c r="H95" s="385">
        <v>6.6</v>
      </c>
      <c r="I95" s="385">
        <v>1.5</v>
      </c>
      <c r="J95" s="388">
        <v>0</v>
      </c>
      <c r="K95" s="340">
        <f t="shared" si="7"/>
        <v>8.7263111502864699E-2</v>
      </c>
      <c r="L95" s="339">
        <f t="shared" si="8"/>
        <v>5.2886734244160419E-2</v>
      </c>
      <c r="M95" s="339">
        <f t="shared" si="9"/>
        <v>2.8206258263552227E-2</v>
      </c>
      <c r="N95" s="339">
        <f t="shared" si="10"/>
        <v>2.9087703834288232E-2</v>
      </c>
      <c r="O95" s="339">
        <f t="shared" si="11"/>
        <v>6.6108417805200523E-3</v>
      </c>
      <c r="P95" s="338">
        <f t="shared" si="12"/>
        <v>0</v>
      </c>
      <c r="Q95" s="343"/>
      <c r="R95" s="342"/>
      <c r="S95" s="341"/>
      <c r="T95" s="345">
        <f t="shared" si="13"/>
        <v>8.1</v>
      </c>
    </row>
    <row r="96" spans="1:20" s="330" customFormat="1" ht="13.5" customHeight="1" x14ac:dyDescent="0.2">
      <c r="A96" s="344"/>
      <c r="B96" s="329" t="s">
        <v>7</v>
      </c>
      <c r="C96" s="326"/>
      <c r="D96" s="366">
        <f>Vacancies!D23</f>
        <v>465</v>
      </c>
      <c r="E96" s="384">
        <v>38.9</v>
      </c>
      <c r="F96" s="385">
        <v>33.200000000000003</v>
      </c>
      <c r="G96" s="385">
        <v>19.8</v>
      </c>
      <c r="H96" s="385">
        <v>8.6</v>
      </c>
      <c r="I96" s="385">
        <v>3.3</v>
      </c>
      <c r="J96" s="388">
        <v>0</v>
      </c>
      <c r="K96" s="340">
        <f t="shared" si="7"/>
        <v>8.3655913978494617E-2</v>
      </c>
      <c r="L96" s="339">
        <f t="shared" si="8"/>
        <v>7.1397849462365603E-2</v>
      </c>
      <c r="M96" s="339">
        <f t="shared" si="9"/>
        <v>4.2580645161290322E-2</v>
      </c>
      <c r="N96" s="339">
        <f t="shared" si="10"/>
        <v>1.8494623655913978E-2</v>
      </c>
      <c r="O96" s="339">
        <f t="shared" si="11"/>
        <v>7.0967741935483867E-3</v>
      </c>
      <c r="P96" s="338">
        <f t="shared" si="12"/>
        <v>0</v>
      </c>
      <c r="Q96" s="343"/>
      <c r="R96" s="342"/>
      <c r="S96" s="341"/>
      <c r="T96" s="345">
        <f t="shared" si="13"/>
        <v>11.899999999999999</v>
      </c>
    </row>
    <row r="97" spans="1:21" s="330" customFormat="1" ht="13.5" customHeight="1" x14ac:dyDescent="0.2">
      <c r="A97" s="344"/>
      <c r="B97" s="329" t="s">
        <v>41</v>
      </c>
      <c r="C97" s="326"/>
      <c r="D97" s="366">
        <f>Vacancies!D24</f>
        <v>134.9</v>
      </c>
      <c r="E97" s="384">
        <v>14</v>
      </c>
      <c r="F97" s="385">
        <v>15.5</v>
      </c>
      <c r="G97" s="385">
        <v>6.5</v>
      </c>
      <c r="H97" s="385">
        <v>0.5</v>
      </c>
      <c r="I97" s="385">
        <v>1</v>
      </c>
      <c r="J97" s="388">
        <v>1</v>
      </c>
      <c r="K97" s="340">
        <f t="shared" si="7"/>
        <v>0.10378057820607857</v>
      </c>
      <c r="L97" s="339">
        <f t="shared" si="8"/>
        <v>0.11489992587101557</v>
      </c>
      <c r="M97" s="339">
        <f t="shared" si="9"/>
        <v>4.8183839881393624E-2</v>
      </c>
      <c r="N97" s="339">
        <f t="shared" si="10"/>
        <v>3.7064492216456633E-3</v>
      </c>
      <c r="O97" s="339">
        <f t="shared" si="11"/>
        <v>7.4128984432913266E-3</v>
      </c>
      <c r="P97" s="338">
        <f t="shared" si="12"/>
        <v>7.4128984432913266E-3</v>
      </c>
      <c r="Q97" s="343"/>
      <c r="R97" s="342"/>
      <c r="S97" s="341"/>
      <c r="T97" s="345">
        <f t="shared" si="13"/>
        <v>2.5</v>
      </c>
    </row>
    <row r="98" spans="1:21" s="330" customFormat="1" ht="13.5" customHeight="1" x14ac:dyDescent="0.2">
      <c r="A98" s="344"/>
      <c r="B98" s="329" t="s">
        <v>15</v>
      </c>
      <c r="C98" s="326"/>
      <c r="D98" s="366">
        <f>Vacancies!D25</f>
        <v>71.900000000000006</v>
      </c>
      <c r="E98" s="384">
        <v>3</v>
      </c>
      <c r="F98" s="385">
        <v>6</v>
      </c>
      <c r="G98" s="385">
        <v>6.8</v>
      </c>
      <c r="H98" s="385">
        <v>2.4</v>
      </c>
      <c r="I98" s="385">
        <v>0</v>
      </c>
      <c r="J98" s="388">
        <v>0</v>
      </c>
      <c r="K98" s="340">
        <f t="shared" si="7"/>
        <v>4.1724617524339355E-2</v>
      </c>
      <c r="L98" s="339">
        <f t="shared" si="8"/>
        <v>8.344923504867871E-2</v>
      </c>
      <c r="M98" s="339">
        <f t="shared" si="9"/>
        <v>9.4575799721835871E-2</v>
      </c>
      <c r="N98" s="339">
        <f t="shared" si="10"/>
        <v>3.3379694019471481E-2</v>
      </c>
      <c r="O98" s="339">
        <f t="shared" si="11"/>
        <v>0</v>
      </c>
      <c r="P98" s="338">
        <f t="shared" si="12"/>
        <v>0</v>
      </c>
      <c r="Q98" s="343"/>
      <c r="R98" s="342"/>
      <c r="S98" s="341"/>
      <c r="T98" s="345">
        <f t="shared" si="13"/>
        <v>2.4</v>
      </c>
    </row>
    <row r="99" spans="1:21" s="330" customFormat="1" ht="13.5" customHeight="1" x14ac:dyDescent="0.2">
      <c r="A99" s="344"/>
      <c r="B99" s="329" t="s">
        <v>5</v>
      </c>
      <c r="C99" s="326"/>
      <c r="D99" s="366">
        <f>Vacancies!D26</f>
        <v>458.1</v>
      </c>
      <c r="E99" s="384">
        <v>13.6</v>
      </c>
      <c r="F99" s="385">
        <v>26.9</v>
      </c>
      <c r="G99" s="385">
        <v>17.3</v>
      </c>
      <c r="H99" s="385">
        <v>13.4</v>
      </c>
      <c r="I99" s="385">
        <v>2.7</v>
      </c>
      <c r="J99" s="388">
        <v>0</v>
      </c>
      <c r="K99" s="340">
        <f t="shared" si="7"/>
        <v>2.9687841082733025E-2</v>
      </c>
      <c r="L99" s="339">
        <f t="shared" si="8"/>
        <v>5.8720803318052822E-2</v>
      </c>
      <c r="M99" s="339">
        <f t="shared" si="9"/>
        <v>3.7764680200829515E-2</v>
      </c>
      <c r="N99" s="339">
        <f t="shared" si="10"/>
        <v>2.925125518445754E-2</v>
      </c>
      <c r="O99" s="339">
        <f t="shared" si="11"/>
        <v>5.893909626719057E-3</v>
      </c>
      <c r="P99" s="338">
        <f t="shared" si="12"/>
        <v>0</v>
      </c>
      <c r="Q99" s="343"/>
      <c r="R99" s="342"/>
      <c r="S99" s="341"/>
      <c r="T99" s="345">
        <f t="shared" si="13"/>
        <v>16.100000000000001</v>
      </c>
    </row>
    <row r="100" spans="1:21" s="330" customFormat="1" ht="13.5" customHeight="1" x14ac:dyDescent="0.2">
      <c r="A100" s="344"/>
      <c r="B100" s="329" t="s">
        <v>21</v>
      </c>
      <c r="C100" s="326"/>
      <c r="D100" s="366">
        <f>Vacancies!D27</f>
        <v>58.5</v>
      </c>
      <c r="E100" s="384">
        <v>10.6</v>
      </c>
      <c r="F100" s="385">
        <v>5.6</v>
      </c>
      <c r="G100" s="385">
        <v>0</v>
      </c>
      <c r="H100" s="385">
        <v>1</v>
      </c>
      <c r="I100" s="385">
        <v>0</v>
      </c>
      <c r="J100" s="388">
        <v>0</v>
      </c>
      <c r="K100" s="340">
        <f t="shared" si="7"/>
        <v>0.18119658119658119</v>
      </c>
      <c r="L100" s="339">
        <f t="shared" si="8"/>
        <v>9.5726495726495719E-2</v>
      </c>
      <c r="M100" s="339">
        <f t="shared" si="9"/>
        <v>0</v>
      </c>
      <c r="N100" s="339">
        <f t="shared" si="10"/>
        <v>1.7094017094017096E-2</v>
      </c>
      <c r="O100" s="339">
        <f t="shared" si="11"/>
        <v>0</v>
      </c>
      <c r="P100" s="338">
        <f t="shared" si="12"/>
        <v>0</v>
      </c>
      <c r="Q100" s="343"/>
      <c r="R100" s="342"/>
      <c r="S100" s="341"/>
      <c r="T100" s="345">
        <f t="shared" si="13"/>
        <v>1</v>
      </c>
    </row>
    <row r="101" spans="1:21" s="330" customFormat="1" ht="13.5" customHeight="1" x14ac:dyDescent="0.2">
      <c r="A101" s="344"/>
      <c r="B101" s="329" t="s">
        <v>16</v>
      </c>
      <c r="C101" s="326"/>
      <c r="D101" s="366">
        <f>Vacancies!D28</f>
        <v>86.3</v>
      </c>
      <c r="E101" s="384">
        <v>15.2</v>
      </c>
      <c r="F101" s="385">
        <v>0</v>
      </c>
      <c r="G101" s="385">
        <v>0</v>
      </c>
      <c r="H101" s="385">
        <v>0</v>
      </c>
      <c r="I101" s="385">
        <v>0</v>
      </c>
      <c r="J101" s="388">
        <v>0</v>
      </c>
      <c r="K101" s="340">
        <f t="shared" si="7"/>
        <v>0.1761297798377752</v>
      </c>
      <c r="L101" s="339">
        <f t="shared" si="8"/>
        <v>0</v>
      </c>
      <c r="M101" s="339">
        <f t="shared" si="9"/>
        <v>0</v>
      </c>
      <c r="N101" s="339">
        <f t="shared" si="10"/>
        <v>0</v>
      </c>
      <c r="O101" s="339">
        <f t="shared" si="11"/>
        <v>0</v>
      </c>
      <c r="P101" s="338">
        <f t="shared" si="12"/>
        <v>0</v>
      </c>
      <c r="Q101" s="343"/>
      <c r="R101" s="342"/>
      <c r="S101" s="341"/>
      <c r="T101" s="345">
        <f t="shared" si="13"/>
        <v>0</v>
      </c>
    </row>
    <row r="102" spans="1:21" s="330" customFormat="1" ht="13.5" customHeight="1" x14ac:dyDescent="0.2">
      <c r="A102" s="344"/>
      <c r="B102" s="328" t="s">
        <v>23</v>
      </c>
      <c r="C102" s="326"/>
      <c r="D102" s="367">
        <f>Vacancies!D29</f>
        <v>4597.1000000000004</v>
      </c>
      <c r="E102" s="389">
        <v>297.60000000000002</v>
      </c>
      <c r="F102" s="390">
        <v>312.5</v>
      </c>
      <c r="G102" s="390">
        <v>133.80000000000001</v>
      </c>
      <c r="H102" s="390">
        <v>77.099999999999994</v>
      </c>
      <c r="I102" s="390">
        <v>24.9</v>
      </c>
      <c r="J102" s="391">
        <v>7.1</v>
      </c>
      <c r="K102" s="340">
        <f t="shared" si="7"/>
        <v>6.4736464292706269E-2</v>
      </c>
      <c r="L102" s="339">
        <f t="shared" si="8"/>
        <v>6.7977638076178459E-2</v>
      </c>
      <c r="M102" s="339">
        <f t="shared" si="9"/>
        <v>2.910530551869657E-2</v>
      </c>
      <c r="N102" s="339">
        <f t="shared" si="10"/>
        <v>1.6771442866154746E-2</v>
      </c>
      <c r="O102" s="339">
        <f t="shared" si="11"/>
        <v>5.4164582019098993E-3</v>
      </c>
      <c r="P102" s="338">
        <f t="shared" si="12"/>
        <v>1.5444519370907744E-3</v>
      </c>
      <c r="Q102" s="343"/>
      <c r="R102" s="342"/>
      <c r="S102" s="341"/>
      <c r="T102" s="345">
        <f t="shared" si="13"/>
        <v>109.1</v>
      </c>
    </row>
    <row r="103" spans="1:21" s="330" customFormat="1" ht="13.5" customHeight="1" x14ac:dyDescent="0.2">
      <c r="A103" s="344"/>
      <c r="B103" s="327" t="s">
        <v>43</v>
      </c>
      <c r="C103" s="326"/>
      <c r="D103" s="368">
        <f>Vacancies!D30</f>
        <v>2740.3000000000006</v>
      </c>
      <c r="E103" s="392">
        <v>139.6</v>
      </c>
      <c r="F103" s="393">
        <v>193.7</v>
      </c>
      <c r="G103" s="393">
        <v>83.9</v>
      </c>
      <c r="H103" s="393">
        <v>44.8</v>
      </c>
      <c r="I103" s="393">
        <v>18.899999999999999</v>
      </c>
      <c r="J103" s="394">
        <v>11.3</v>
      </c>
      <c r="K103" s="340">
        <f t="shared" si="7"/>
        <v>5.0943327372915362E-2</v>
      </c>
      <c r="L103" s="339">
        <f t="shared" si="8"/>
        <v>7.0685691347662644E-2</v>
      </c>
      <c r="M103" s="339">
        <f t="shared" si="9"/>
        <v>3.0617085720541542E-2</v>
      </c>
      <c r="N103" s="339">
        <f t="shared" si="10"/>
        <v>1.6348574973543039E-2</v>
      </c>
      <c r="O103" s="339">
        <f t="shared" si="11"/>
        <v>6.8970550669634687E-3</v>
      </c>
      <c r="P103" s="338">
        <f t="shared" si="12"/>
        <v>4.1236360982374182E-3</v>
      </c>
      <c r="Q103" s="343"/>
      <c r="R103" s="342"/>
      <c r="S103" s="341"/>
      <c r="T103" s="345">
        <f t="shared" si="13"/>
        <v>75</v>
      </c>
    </row>
    <row r="104" spans="1:21" s="300" customFormat="1" ht="13.5" customHeight="1" x14ac:dyDescent="0.2">
      <c r="A104" s="321"/>
      <c r="B104" s="325" t="s">
        <v>38</v>
      </c>
      <c r="C104" s="324"/>
      <c r="D104" s="369">
        <f>Vacancies!D31</f>
        <v>31635.100000000009</v>
      </c>
      <c r="E104" s="395">
        <v>1813</v>
      </c>
      <c r="F104" s="396">
        <v>2008.6</v>
      </c>
      <c r="G104" s="396">
        <v>848.8</v>
      </c>
      <c r="H104" s="396">
        <v>510.2</v>
      </c>
      <c r="I104" s="396">
        <v>156</v>
      </c>
      <c r="J104" s="397">
        <v>85.4</v>
      </c>
      <c r="K104" s="340">
        <f t="shared" si="7"/>
        <v>5.7309760361117852E-2</v>
      </c>
      <c r="L104" s="339">
        <f t="shared" si="8"/>
        <v>6.3492765946685778E-2</v>
      </c>
      <c r="M104" s="339">
        <f t="shared" si="9"/>
        <v>2.6830956753732395E-2</v>
      </c>
      <c r="N104" s="339">
        <f t="shared" si="10"/>
        <v>1.6127655673603049E-2</v>
      </c>
      <c r="O104" s="339">
        <f t="shared" si="11"/>
        <v>4.9312314486124574E-3</v>
      </c>
      <c r="P104" s="338">
        <f t="shared" si="12"/>
        <v>2.6995331135352815E-3</v>
      </c>
      <c r="Q104" s="317"/>
      <c r="R104" s="310"/>
      <c r="S104" s="309"/>
      <c r="T104" s="345">
        <f t="shared" si="13"/>
        <v>751.6</v>
      </c>
      <c r="U104" s="330"/>
    </row>
    <row r="105" spans="1:21" s="300" customFormat="1" ht="12" customHeight="1" x14ac:dyDescent="0.2">
      <c r="A105" s="321"/>
      <c r="B105" s="454"/>
      <c r="C105" s="454"/>
      <c r="D105" s="454"/>
      <c r="E105" s="454"/>
      <c r="F105" s="454"/>
      <c r="G105" s="454"/>
      <c r="H105" s="454"/>
      <c r="I105" s="454"/>
      <c r="J105" s="359"/>
      <c r="K105" s="337"/>
      <c r="L105" s="337"/>
      <c r="M105" s="337"/>
      <c r="N105" s="337"/>
      <c r="O105" s="337"/>
      <c r="P105" s="337"/>
      <c r="Q105" s="317"/>
      <c r="R105" s="310"/>
      <c r="S105" s="309"/>
      <c r="T105" s="330"/>
      <c r="U105" s="330"/>
    </row>
    <row r="106" spans="1:21" s="300" customFormat="1" ht="7.5" customHeight="1" x14ac:dyDescent="0.2">
      <c r="A106" s="321"/>
      <c r="B106" s="320"/>
      <c r="C106" s="320"/>
      <c r="D106" s="319"/>
      <c r="E106" s="319"/>
      <c r="F106" s="319"/>
      <c r="G106" s="319"/>
      <c r="H106" s="319"/>
      <c r="I106" s="319"/>
      <c r="J106" s="319"/>
      <c r="K106" s="319"/>
      <c r="L106" s="318"/>
      <c r="M106" s="318"/>
      <c r="N106" s="318"/>
      <c r="O106" s="318"/>
      <c r="P106" s="318"/>
      <c r="Q106" s="317"/>
      <c r="R106" s="310"/>
      <c r="S106" s="309"/>
      <c r="T106" s="330"/>
      <c r="U106" s="330"/>
    </row>
    <row r="107" spans="1:21" s="300" customFormat="1" ht="15" customHeight="1" x14ac:dyDescent="0.2">
      <c r="A107" s="455"/>
      <c r="B107" s="456"/>
      <c r="C107" s="456"/>
      <c r="D107" s="456"/>
      <c r="E107" s="456"/>
      <c r="F107" s="456"/>
      <c r="G107" s="456"/>
      <c r="H107" s="456"/>
      <c r="I107" s="456"/>
      <c r="J107" s="456"/>
      <c r="K107" s="456"/>
      <c r="L107" s="456"/>
      <c r="M107" s="456"/>
      <c r="N107" s="456"/>
      <c r="O107" s="456"/>
      <c r="P107" s="456"/>
      <c r="Q107" s="457"/>
      <c r="R107" s="310"/>
      <c r="S107" s="309"/>
      <c r="T107" s="330"/>
      <c r="U107" s="330"/>
    </row>
    <row r="108" spans="1:21" s="300" customFormat="1" ht="11.25" customHeight="1" x14ac:dyDescent="0.2">
      <c r="A108" s="458"/>
      <c r="B108" s="459"/>
      <c r="C108" s="459"/>
      <c r="D108" s="459"/>
      <c r="E108" s="459"/>
      <c r="F108" s="459"/>
      <c r="G108" s="459"/>
      <c r="H108" s="459"/>
      <c r="I108" s="459"/>
      <c r="J108" s="459"/>
      <c r="K108" s="459"/>
      <c r="L108" s="459"/>
      <c r="M108" s="459"/>
      <c r="N108" s="459"/>
      <c r="O108" s="459"/>
      <c r="P108" s="459"/>
      <c r="Q108" s="460"/>
      <c r="R108" s="310"/>
      <c r="S108" s="309"/>
      <c r="T108" s="330"/>
      <c r="U108" s="330"/>
    </row>
    <row r="109" spans="1:21" s="300" customFormat="1" ht="13.5" customHeight="1" x14ac:dyDescent="0.2">
      <c r="A109" s="336"/>
      <c r="B109" s="315"/>
      <c r="C109" s="315"/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35"/>
      <c r="R109" s="310"/>
      <c r="S109" s="334"/>
      <c r="T109" s="330"/>
      <c r="U109" s="330"/>
    </row>
    <row r="110" spans="1:21" s="300" customFormat="1" ht="15" customHeight="1" x14ac:dyDescent="0.25">
      <c r="A110" s="333"/>
      <c r="B110" s="332" t="s">
        <v>127</v>
      </c>
      <c r="C110" s="331"/>
      <c r="D110" s="331"/>
      <c r="E110" s="331"/>
      <c r="F110" s="331"/>
      <c r="G110" s="331"/>
      <c r="H110" s="331"/>
      <c r="I110" s="331"/>
      <c r="J110" s="331"/>
      <c r="K110" s="17"/>
      <c r="L110" s="17"/>
      <c r="M110" s="17"/>
      <c r="N110" s="17"/>
      <c r="O110" s="17"/>
      <c r="P110" s="17"/>
      <c r="Q110" s="317"/>
      <c r="R110" s="310"/>
      <c r="S110" s="309"/>
    </row>
    <row r="111" spans="1:21" s="300" customFormat="1" ht="15" customHeight="1" x14ac:dyDescent="0.2">
      <c r="A111" s="321"/>
      <c r="B111" s="209"/>
      <c r="C111" s="331"/>
      <c r="D111" s="331"/>
      <c r="E111" s="331"/>
      <c r="F111" s="331"/>
      <c r="G111" s="331"/>
      <c r="H111" s="331"/>
      <c r="I111" s="331"/>
      <c r="J111" s="331"/>
      <c r="K111" s="17"/>
      <c r="L111" s="17"/>
      <c r="M111" s="17"/>
      <c r="N111" s="17"/>
      <c r="O111" s="17"/>
      <c r="P111" s="17"/>
      <c r="Q111" s="317"/>
      <c r="R111" s="310"/>
      <c r="S111" s="309"/>
    </row>
    <row r="112" spans="1:21" s="300" customFormat="1" ht="21" customHeight="1" x14ac:dyDescent="0.2">
      <c r="A112" s="321"/>
      <c r="B112" s="406"/>
      <c r="C112" s="406"/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448"/>
      <c r="P112" s="17"/>
      <c r="Q112" s="317"/>
      <c r="R112" s="310"/>
      <c r="S112" s="309"/>
    </row>
    <row r="113" spans="1:19" ht="13.5" customHeight="1" x14ac:dyDescent="0.2">
      <c r="A113" s="321"/>
      <c r="B113" s="407"/>
      <c r="C113" s="406"/>
      <c r="D113" s="404"/>
      <c r="E113" s="404"/>
      <c r="F113" s="404"/>
      <c r="G113" s="404"/>
      <c r="H113" s="404"/>
      <c r="I113" s="404"/>
      <c r="J113" s="404"/>
      <c r="K113" s="404"/>
      <c r="L113" s="404"/>
      <c r="M113" s="404"/>
      <c r="N113" s="404"/>
      <c r="O113" s="404"/>
      <c r="P113" s="17"/>
      <c r="Q113" s="317"/>
      <c r="R113" s="310"/>
      <c r="S113" s="309"/>
    </row>
    <row r="114" spans="1:19" ht="13.5" customHeight="1" x14ac:dyDescent="0.2">
      <c r="A114" s="321"/>
      <c r="B114" s="407"/>
      <c r="C114" s="406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404"/>
      <c r="O114" s="404"/>
      <c r="P114" s="17"/>
      <c r="Q114" s="317"/>
      <c r="R114" s="310"/>
      <c r="S114" s="309"/>
    </row>
    <row r="115" spans="1:19" ht="13.5" customHeight="1" x14ac:dyDescent="0.2">
      <c r="A115" s="321"/>
      <c r="B115" s="407"/>
      <c r="C115" s="406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404"/>
      <c r="O115" s="404"/>
      <c r="P115" s="17"/>
      <c r="Q115" s="317"/>
      <c r="R115" s="310"/>
      <c r="S115" s="309"/>
    </row>
    <row r="116" spans="1:19" ht="13.5" customHeight="1" x14ac:dyDescent="0.2">
      <c r="A116" s="321"/>
      <c r="B116" s="407"/>
      <c r="C116" s="406"/>
      <c r="D116" s="404"/>
      <c r="E116" s="404"/>
      <c r="F116" s="404"/>
      <c r="G116" s="404"/>
      <c r="H116" s="404"/>
      <c r="I116" s="404"/>
      <c r="J116" s="404"/>
      <c r="K116" s="404"/>
      <c r="L116" s="404"/>
      <c r="M116" s="404"/>
      <c r="N116" s="404"/>
      <c r="O116" s="404"/>
      <c r="P116" s="17"/>
      <c r="Q116" s="317"/>
      <c r="R116" s="310"/>
      <c r="S116" s="309"/>
    </row>
    <row r="117" spans="1:19" ht="13.5" customHeight="1" x14ac:dyDescent="0.2">
      <c r="A117" s="321"/>
      <c r="B117" s="407"/>
      <c r="C117" s="406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17"/>
      <c r="Q117" s="317"/>
      <c r="R117" s="310"/>
      <c r="S117" s="309"/>
    </row>
    <row r="118" spans="1:19" ht="13.5" customHeight="1" x14ac:dyDescent="0.2">
      <c r="A118" s="321"/>
      <c r="B118" s="407"/>
      <c r="C118" s="406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17"/>
      <c r="Q118" s="317"/>
      <c r="R118" s="310"/>
      <c r="S118" s="309"/>
    </row>
    <row r="119" spans="1:19" ht="13.5" customHeight="1" x14ac:dyDescent="0.2">
      <c r="A119" s="321"/>
      <c r="B119" s="407"/>
      <c r="C119" s="406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17"/>
      <c r="Q119" s="317"/>
      <c r="R119" s="310"/>
      <c r="S119" s="309"/>
    </row>
    <row r="120" spans="1:19" s="300" customFormat="1" ht="13.5" customHeight="1" x14ac:dyDescent="0.2">
      <c r="A120" s="321"/>
      <c r="B120" s="407"/>
      <c r="C120" s="406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404"/>
      <c r="O120" s="404"/>
      <c r="P120" s="17"/>
      <c r="Q120" s="317"/>
      <c r="R120" s="310"/>
      <c r="S120" s="309"/>
    </row>
    <row r="121" spans="1:19" s="300" customFormat="1" ht="13.5" customHeight="1" x14ac:dyDescent="0.2">
      <c r="A121" s="321"/>
      <c r="B121" s="407"/>
      <c r="C121" s="406"/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404"/>
      <c r="O121" s="404"/>
      <c r="P121" s="17"/>
      <c r="Q121" s="317"/>
      <c r="R121" s="310"/>
      <c r="S121" s="309"/>
    </row>
    <row r="122" spans="1:19" s="300" customFormat="1" ht="13.5" customHeight="1" x14ac:dyDescent="0.2">
      <c r="A122" s="321"/>
      <c r="B122" s="407"/>
      <c r="C122" s="406"/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404"/>
      <c r="O122" s="404"/>
      <c r="P122" s="17"/>
      <c r="Q122" s="317"/>
      <c r="R122" s="310"/>
      <c r="S122" s="309"/>
    </row>
    <row r="123" spans="1:19" s="300" customFormat="1" ht="13.5" customHeight="1" x14ac:dyDescent="0.2">
      <c r="A123" s="321"/>
      <c r="B123" s="407"/>
      <c r="C123" s="406"/>
      <c r="D123" s="404"/>
      <c r="E123" s="404"/>
      <c r="F123" s="404"/>
      <c r="G123" s="404"/>
      <c r="H123" s="404"/>
      <c r="I123" s="404"/>
      <c r="J123" s="404"/>
      <c r="K123" s="404"/>
      <c r="L123" s="404"/>
      <c r="M123" s="404"/>
      <c r="N123" s="404"/>
      <c r="O123" s="404"/>
      <c r="P123" s="17"/>
      <c r="Q123" s="317"/>
      <c r="R123" s="310"/>
      <c r="S123" s="309"/>
    </row>
    <row r="124" spans="1:19" s="300" customFormat="1" ht="13.5" customHeight="1" x14ac:dyDescent="0.2">
      <c r="A124" s="321"/>
      <c r="B124" s="407"/>
      <c r="C124" s="406"/>
      <c r="D124" s="404"/>
      <c r="E124" s="404"/>
      <c r="F124" s="404"/>
      <c r="G124" s="404"/>
      <c r="H124" s="404"/>
      <c r="I124" s="404"/>
      <c r="J124" s="404"/>
      <c r="K124" s="404"/>
      <c r="L124" s="404"/>
      <c r="M124" s="404"/>
      <c r="N124" s="404"/>
      <c r="O124" s="404"/>
      <c r="P124" s="17"/>
      <c r="Q124" s="317"/>
      <c r="R124" s="310"/>
      <c r="S124" s="309"/>
    </row>
    <row r="125" spans="1:19" s="300" customFormat="1" ht="13.5" customHeight="1" x14ac:dyDescent="0.2">
      <c r="A125" s="321"/>
      <c r="B125" s="407"/>
      <c r="C125" s="406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404"/>
      <c r="O125" s="404"/>
      <c r="P125" s="17"/>
      <c r="Q125" s="317"/>
      <c r="R125" s="310"/>
      <c r="S125" s="309"/>
    </row>
    <row r="126" spans="1:19" s="300" customFormat="1" ht="13.5" customHeight="1" x14ac:dyDescent="0.2">
      <c r="A126" s="321"/>
      <c r="B126" s="407"/>
      <c r="C126" s="406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404"/>
      <c r="O126" s="404"/>
      <c r="P126" s="17"/>
      <c r="Q126" s="317"/>
      <c r="R126" s="310"/>
      <c r="S126" s="309"/>
    </row>
    <row r="127" spans="1:19" s="300" customFormat="1" ht="13.5" customHeight="1" x14ac:dyDescent="0.2">
      <c r="A127" s="321"/>
      <c r="B127" s="407"/>
      <c r="C127" s="406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404"/>
      <c r="O127" s="404"/>
      <c r="P127" s="17"/>
      <c r="Q127" s="317"/>
      <c r="R127" s="310"/>
      <c r="S127" s="309"/>
    </row>
    <row r="128" spans="1:19" s="300" customFormat="1" ht="13.5" customHeight="1" x14ac:dyDescent="0.2">
      <c r="A128" s="321"/>
      <c r="B128" s="407"/>
      <c r="C128" s="406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404"/>
      <c r="O128" s="404"/>
      <c r="P128" s="17"/>
      <c r="Q128" s="317"/>
      <c r="R128" s="310"/>
      <c r="S128" s="309"/>
    </row>
    <row r="129" spans="1:19" s="300" customFormat="1" ht="13.5" customHeight="1" x14ac:dyDescent="0.2">
      <c r="A129" s="321"/>
      <c r="B129" s="407"/>
      <c r="C129" s="406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404"/>
      <c r="O129" s="404"/>
      <c r="P129" s="17"/>
      <c r="Q129" s="317"/>
      <c r="R129" s="310"/>
      <c r="S129" s="309"/>
    </row>
    <row r="130" spans="1:19" s="300" customFormat="1" ht="13.5" customHeight="1" x14ac:dyDescent="0.2">
      <c r="A130" s="321"/>
      <c r="B130" s="407"/>
      <c r="C130" s="406"/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404"/>
      <c r="O130" s="404"/>
      <c r="P130" s="17"/>
      <c r="Q130" s="317"/>
      <c r="R130" s="310"/>
      <c r="S130" s="309"/>
    </row>
    <row r="131" spans="1:19" s="300" customFormat="1" ht="13.5" customHeight="1" x14ac:dyDescent="0.2">
      <c r="A131" s="321"/>
      <c r="B131" s="407"/>
      <c r="C131" s="406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404"/>
      <c r="O131" s="404"/>
      <c r="P131" s="17"/>
      <c r="Q131" s="317"/>
      <c r="R131" s="310"/>
      <c r="S131" s="309"/>
    </row>
    <row r="132" spans="1:19" s="300" customFormat="1" ht="13.5" customHeight="1" x14ac:dyDescent="0.2">
      <c r="A132" s="321"/>
      <c r="B132" s="407"/>
      <c r="C132" s="406"/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404"/>
      <c r="O132" s="404"/>
      <c r="P132" s="17"/>
      <c r="Q132" s="317"/>
      <c r="R132" s="310"/>
      <c r="S132" s="309"/>
    </row>
    <row r="133" spans="1:19" s="300" customFormat="1" ht="13.5" customHeight="1" x14ac:dyDescent="0.2">
      <c r="A133" s="321"/>
      <c r="B133" s="407"/>
      <c r="C133" s="406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404"/>
      <c r="O133" s="404"/>
      <c r="P133" s="17"/>
      <c r="Q133" s="317"/>
      <c r="R133" s="310"/>
      <c r="S133" s="309"/>
    </row>
    <row r="134" spans="1:19" s="300" customFormat="1" ht="13.5" customHeight="1" x14ac:dyDescent="0.2">
      <c r="A134" s="321"/>
      <c r="B134" s="407"/>
      <c r="C134" s="406"/>
      <c r="D134" s="404"/>
      <c r="E134" s="404"/>
      <c r="F134" s="404"/>
      <c r="G134" s="404"/>
      <c r="H134" s="404"/>
      <c r="I134" s="404"/>
      <c r="J134" s="404"/>
      <c r="K134" s="404"/>
      <c r="L134" s="404"/>
      <c r="M134" s="404"/>
      <c r="N134" s="404"/>
      <c r="O134" s="404"/>
      <c r="P134" s="17"/>
      <c r="Q134" s="317"/>
      <c r="R134" s="310"/>
      <c r="S134" s="309"/>
    </row>
    <row r="135" spans="1:19" s="300" customFormat="1" ht="13.5" customHeight="1" x14ac:dyDescent="0.2">
      <c r="A135" s="321"/>
      <c r="B135" s="407"/>
      <c r="C135" s="406"/>
      <c r="D135" s="404"/>
      <c r="E135" s="404"/>
      <c r="F135" s="404"/>
      <c r="G135" s="404"/>
      <c r="H135" s="404"/>
      <c r="I135" s="404"/>
      <c r="J135" s="404"/>
      <c r="K135" s="404"/>
      <c r="L135" s="404"/>
      <c r="M135" s="404"/>
      <c r="N135" s="404"/>
      <c r="O135" s="404"/>
      <c r="P135" s="17"/>
      <c r="Q135" s="317"/>
      <c r="R135" s="310"/>
      <c r="S135" s="309"/>
    </row>
    <row r="136" spans="1:19" s="300" customFormat="1" ht="13.5" customHeight="1" x14ac:dyDescent="0.2">
      <c r="A136" s="321"/>
      <c r="B136" s="408"/>
      <c r="C136" s="49"/>
      <c r="D136" s="404"/>
      <c r="E136" s="404"/>
      <c r="F136" s="404"/>
      <c r="G136" s="404"/>
      <c r="H136" s="404"/>
      <c r="I136" s="404"/>
      <c r="J136" s="404"/>
      <c r="K136" s="404"/>
      <c r="L136" s="404"/>
      <c r="M136" s="404"/>
      <c r="N136" s="404"/>
      <c r="O136" s="404"/>
      <c r="P136" s="17"/>
      <c r="Q136" s="317"/>
      <c r="R136" s="310"/>
      <c r="S136" s="309"/>
    </row>
    <row r="137" spans="1:19" s="300" customFormat="1" ht="15.75" customHeight="1" x14ac:dyDescent="0.2">
      <c r="A137" s="321"/>
      <c r="B137" s="405"/>
      <c r="C137" s="405"/>
      <c r="D137" s="404"/>
      <c r="E137" s="404"/>
      <c r="F137" s="404"/>
      <c r="G137" s="404"/>
      <c r="H137" s="404"/>
      <c r="I137" s="404"/>
      <c r="J137" s="404"/>
      <c r="K137" s="404"/>
      <c r="L137" s="404"/>
      <c r="M137" s="404"/>
      <c r="N137" s="404"/>
      <c r="O137" s="404"/>
      <c r="P137" s="17"/>
      <c r="Q137" s="317"/>
      <c r="R137" s="310"/>
      <c r="S137" s="309"/>
    </row>
    <row r="138" spans="1:19" s="300" customFormat="1" ht="15.75" customHeight="1" x14ac:dyDescent="0.2">
      <c r="A138" s="321"/>
      <c r="B138" s="323"/>
      <c r="C138" s="323"/>
      <c r="D138" s="311"/>
      <c r="E138" s="311"/>
      <c r="F138" s="311"/>
      <c r="G138" s="311"/>
      <c r="H138" s="311"/>
      <c r="I138" s="311"/>
      <c r="J138" s="311"/>
      <c r="K138" s="311"/>
      <c r="L138" s="17"/>
      <c r="M138" s="17"/>
      <c r="N138" s="17"/>
      <c r="O138" s="17"/>
      <c r="P138" s="17"/>
      <c r="Q138" s="317"/>
      <c r="R138" s="310"/>
      <c r="S138" s="309"/>
    </row>
    <row r="139" spans="1:19" s="300" customFormat="1" ht="15.75" customHeight="1" x14ac:dyDescent="0.2">
      <c r="A139" s="321"/>
      <c r="B139" s="323"/>
      <c r="C139" s="323"/>
      <c r="D139" s="311"/>
      <c r="E139" s="311"/>
      <c r="F139" s="311"/>
      <c r="G139" s="311"/>
      <c r="H139" s="311"/>
      <c r="I139" s="311"/>
      <c r="J139" s="311"/>
      <c r="K139" s="311"/>
      <c r="L139" s="17"/>
      <c r="M139" s="17"/>
      <c r="N139" s="17"/>
      <c r="O139" s="17"/>
      <c r="P139" s="17"/>
      <c r="Q139" s="317"/>
      <c r="R139" s="310"/>
      <c r="S139" s="309"/>
    </row>
    <row r="140" spans="1:19" s="300" customFormat="1" ht="9.75" customHeight="1" x14ac:dyDescent="0.2">
      <c r="A140" s="321"/>
      <c r="B140" s="323"/>
      <c r="C140" s="323"/>
      <c r="D140" s="311"/>
      <c r="E140" s="311"/>
      <c r="F140" s="311"/>
      <c r="G140" s="311"/>
      <c r="H140" s="311"/>
      <c r="I140" s="311"/>
      <c r="J140" s="311"/>
      <c r="K140" s="311"/>
      <c r="L140" s="17"/>
      <c r="M140" s="17"/>
      <c r="N140" s="17"/>
      <c r="O140" s="17"/>
      <c r="P140" s="17"/>
      <c r="Q140" s="317"/>
      <c r="R140" s="310"/>
      <c r="S140" s="309"/>
    </row>
    <row r="141" spans="1:19" s="300" customFormat="1" ht="39" customHeight="1" x14ac:dyDescent="0.2">
      <c r="A141" s="321"/>
      <c r="B141" s="323"/>
      <c r="C141" s="323"/>
      <c r="D141" s="311"/>
      <c r="E141" s="311"/>
      <c r="F141" s="311"/>
      <c r="G141" s="311"/>
      <c r="H141" s="311"/>
      <c r="I141" s="311"/>
      <c r="J141" s="311"/>
      <c r="K141" s="311"/>
      <c r="L141" s="17"/>
      <c r="M141" s="17"/>
      <c r="N141" s="17"/>
      <c r="O141" s="17"/>
      <c r="P141" s="17"/>
      <c r="Q141" s="317"/>
      <c r="R141" s="310"/>
      <c r="S141" s="309"/>
    </row>
    <row r="142" spans="1:19" s="300" customFormat="1" ht="7.5" customHeight="1" x14ac:dyDescent="0.2">
      <c r="A142" s="321"/>
      <c r="B142" s="320"/>
      <c r="C142" s="320"/>
      <c r="D142" s="319"/>
      <c r="E142" s="319"/>
      <c r="F142" s="319"/>
      <c r="G142" s="319"/>
      <c r="H142" s="319"/>
      <c r="I142" s="319"/>
      <c r="J142" s="319"/>
      <c r="K142" s="319"/>
      <c r="L142" s="318"/>
      <c r="M142" s="318"/>
      <c r="N142" s="318"/>
      <c r="O142" s="318"/>
      <c r="P142" s="318"/>
      <c r="Q142" s="317"/>
      <c r="R142" s="310"/>
      <c r="S142" s="309"/>
    </row>
    <row r="143" spans="1:19" s="300" customFormat="1" ht="15" customHeight="1" x14ac:dyDescent="0.2">
      <c r="A143" s="455"/>
      <c r="B143" s="456"/>
      <c r="C143" s="456"/>
      <c r="D143" s="456"/>
      <c r="E143" s="456"/>
      <c r="F143" s="456"/>
      <c r="G143" s="456"/>
      <c r="H143" s="456"/>
      <c r="I143" s="456"/>
      <c r="J143" s="456"/>
      <c r="K143" s="456"/>
      <c r="L143" s="456"/>
      <c r="M143" s="456"/>
      <c r="N143" s="456"/>
      <c r="O143" s="456"/>
      <c r="P143" s="456"/>
      <c r="Q143" s="457"/>
      <c r="R143" s="310"/>
      <c r="S143" s="309"/>
    </row>
    <row r="144" spans="1:19" s="300" customFormat="1" ht="11.25" customHeight="1" x14ac:dyDescent="0.2">
      <c r="A144" s="458"/>
      <c r="B144" s="459"/>
      <c r="C144" s="459"/>
      <c r="D144" s="459"/>
      <c r="E144" s="459"/>
      <c r="F144" s="459"/>
      <c r="G144" s="459"/>
      <c r="H144" s="459"/>
      <c r="I144" s="459"/>
      <c r="J144" s="459"/>
      <c r="K144" s="459"/>
      <c r="L144" s="459"/>
      <c r="M144" s="459"/>
      <c r="N144" s="459"/>
      <c r="O144" s="459"/>
      <c r="P144" s="459"/>
      <c r="Q144" s="460"/>
      <c r="R144" s="310"/>
      <c r="S144" s="309"/>
    </row>
    <row r="145" spans="1:19" s="300" customFormat="1" ht="11.25" customHeight="1" x14ac:dyDescent="0.2">
      <c r="A145" s="316"/>
      <c r="B145" s="315"/>
      <c r="C145" s="315"/>
      <c r="D145" s="315"/>
      <c r="E145" s="315"/>
      <c r="F145" s="315"/>
      <c r="G145" s="315"/>
      <c r="H145" s="315"/>
      <c r="I145" s="315"/>
      <c r="J145" s="315"/>
      <c r="K145" s="315"/>
      <c r="L145" s="315"/>
      <c r="M145" s="315"/>
      <c r="N145" s="315"/>
      <c r="O145" s="315"/>
      <c r="P145" s="315"/>
      <c r="Q145" s="315"/>
      <c r="R145" s="310"/>
      <c r="S145" s="309"/>
    </row>
    <row r="146" spans="1:19" s="300" customFormat="1" ht="11.25" customHeight="1" x14ac:dyDescent="0.2">
      <c r="A146" s="312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310"/>
      <c r="S146" s="309"/>
    </row>
    <row r="147" spans="1:19" s="300" customFormat="1" ht="11.25" customHeight="1" x14ac:dyDescent="0.2">
      <c r="A147" s="312"/>
      <c r="B147" s="463" t="s">
        <v>25</v>
      </c>
      <c r="C147" s="358"/>
      <c r="D147" s="311"/>
      <c r="E147" s="311"/>
      <c r="F147" s="311"/>
      <c r="G147" s="311"/>
      <c r="H147" s="311"/>
      <c r="I147" s="311"/>
      <c r="J147" s="311"/>
      <c r="K147" s="311"/>
      <c r="L147" s="17"/>
      <c r="M147" s="17"/>
      <c r="N147" s="17"/>
      <c r="O147" s="17"/>
      <c r="P147" s="17"/>
      <c r="Q147" s="17"/>
      <c r="R147" s="310"/>
      <c r="S147" s="309"/>
    </row>
    <row r="148" spans="1:19" s="300" customFormat="1" ht="11.25" customHeight="1" x14ac:dyDescent="0.2">
      <c r="A148" s="312"/>
      <c r="B148" s="464"/>
      <c r="C148" s="357"/>
      <c r="D148" s="311"/>
      <c r="E148" s="311"/>
      <c r="F148" s="311"/>
      <c r="G148" s="311"/>
      <c r="H148" s="311"/>
      <c r="I148" s="311"/>
      <c r="J148" s="311"/>
      <c r="K148" s="311"/>
      <c r="L148" s="17"/>
      <c r="M148" s="17"/>
      <c r="N148" s="17"/>
      <c r="O148" s="17"/>
      <c r="P148" s="17"/>
      <c r="Q148" s="17"/>
      <c r="R148" s="310"/>
      <c r="S148" s="309"/>
    </row>
    <row r="149" spans="1:19" s="300" customFormat="1" ht="11.25" customHeight="1" x14ac:dyDescent="0.2">
      <c r="A149" s="312"/>
      <c r="B149" s="447" t="s">
        <v>33</v>
      </c>
      <c r="C149" s="447"/>
      <c r="D149" s="447"/>
      <c r="E149" s="447"/>
      <c r="F149" s="181"/>
      <c r="G149" s="181"/>
      <c r="H149" s="181"/>
      <c r="I149" s="181"/>
      <c r="J149" s="181"/>
      <c r="K149" s="311"/>
      <c r="L149" s="17"/>
      <c r="M149" s="17"/>
      <c r="N149" s="17"/>
      <c r="O149" s="17"/>
      <c r="P149" s="17"/>
      <c r="Q149" s="17"/>
      <c r="R149" s="310"/>
      <c r="S149" s="309"/>
    </row>
    <row r="150" spans="1:19" s="300" customFormat="1" ht="11.25" customHeight="1" x14ac:dyDescent="0.2">
      <c r="A150" s="312"/>
      <c r="B150" s="447"/>
      <c r="C150" s="447"/>
      <c r="D150" s="447"/>
      <c r="E150" s="447"/>
      <c r="F150" s="181"/>
      <c r="G150" s="181"/>
      <c r="H150" s="181"/>
      <c r="I150" s="181"/>
      <c r="J150" s="181"/>
      <c r="K150" s="311"/>
      <c r="L150" s="17"/>
      <c r="M150" s="17"/>
      <c r="N150" s="17"/>
      <c r="O150" s="17"/>
      <c r="P150" s="17"/>
      <c r="Q150" s="17"/>
      <c r="R150" s="310"/>
      <c r="S150" s="309"/>
    </row>
    <row r="151" spans="1:19" ht="11.25" customHeight="1" x14ac:dyDescent="0.2">
      <c r="A151" s="312"/>
      <c r="B151" s="447" t="s">
        <v>34</v>
      </c>
      <c r="C151" s="447"/>
      <c r="D151" s="447"/>
      <c r="E151" s="447"/>
      <c r="F151" s="181"/>
      <c r="G151" s="181"/>
      <c r="H151" s="181"/>
      <c r="I151" s="181"/>
      <c r="J151" s="181"/>
      <c r="K151" s="311"/>
      <c r="L151" s="17"/>
      <c r="M151" s="17"/>
      <c r="N151" s="17"/>
      <c r="O151" s="17"/>
      <c r="P151" s="17"/>
      <c r="Q151" s="17"/>
      <c r="R151" s="310"/>
      <c r="S151" s="309"/>
    </row>
    <row r="152" spans="1:19" ht="11.25" customHeight="1" x14ac:dyDescent="0.2">
      <c r="A152" s="312"/>
      <c r="B152" s="447"/>
      <c r="C152" s="447"/>
      <c r="D152" s="447"/>
      <c r="E152" s="447"/>
      <c r="F152" s="181"/>
      <c r="G152" s="181"/>
      <c r="H152" s="181"/>
      <c r="I152" s="181"/>
      <c r="J152" s="181"/>
      <c r="K152" s="311"/>
      <c r="L152" s="17"/>
      <c r="M152" s="17"/>
      <c r="N152" s="17"/>
      <c r="O152" s="17"/>
      <c r="P152" s="17"/>
      <c r="Q152" s="17"/>
      <c r="R152" s="310"/>
      <c r="S152" s="309"/>
    </row>
    <row r="153" spans="1:19" ht="11.25" customHeight="1" x14ac:dyDescent="0.2">
      <c r="A153" s="312"/>
      <c r="B153" s="447" t="s">
        <v>35</v>
      </c>
      <c r="C153" s="447"/>
      <c r="D153" s="447"/>
      <c r="E153" s="447"/>
      <c r="F153" s="181"/>
      <c r="G153" s="181"/>
      <c r="H153" s="181"/>
      <c r="I153" s="181"/>
      <c r="J153" s="181"/>
      <c r="K153" s="311"/>
      <c r="L153" s="17"/>
      <c r="M153" s="17"/>
      <c r="N153" s="17"/>
      <c r="O153" s="17"/>
      <c r="P153" s="17"/>
      <c r="Q153" s="17"/>
      <c r="R153" s="310"/>
      <c r="S153" s="309"/>
    </row>
    <row r="154" spans="1:19" ht="11.25" customHeight="1" x14ac:dyDescent="0.2">
      <c r="A154" s="312"/>
      <c r="B154" s="447"/>
      <c r="C154" s="447"/>
      <c r="D154" s="447"/>
      <c r="E154" s="447"/>
      <c r="F154" s="181"/>
      <c r="G154" s="181"/>
      <c r="H154" s="181"/>
      <c r="I154" s="181"/>
      <c r="J154" s="181"/>
      <c r="K154" s="311"/>
      <c r="L154" s="17"/>
      <c r="M154" s="17"/>
      <c r="N154" s="17"/>
      <c r="O154" s="17"/>
      <c r="P154" s="17"/>
      <c r="Q154" s="17"/>
      <c r="R154" s="310"/>
      <c r="S154" s="309"/>
    </row>
    <row r="155" spans="1:19" s="300" customFormat="1" ht="11.25" customHeight="1" x14ac:dyDescent="0.2">
      <c r="A155" s="312"/>
      <c r="B155" s="447" t="s">
        <v>54</v>
      </c>
      <c r="C155" s="447"/>
      <c r="D155" s="447"/>
      <c r="E155" s="447"/>
      <c r="F155" s="181"/>
      <c r="G155" s="181"/>
      <c r="H155" s="181"/>
      <c r="I155" s="181"/>
      <c r="J155" s="181"/>
      <c r="K155" s="311"/>
      <c r="L155" s="17"/>
      <c r="M155" s="17"/>
      <c r="N155" s="17"/>
      <c r="O155" s="17"/>
      <c r="P155" s="17"/>
      <c r="Q155" s="17"/>
      <c r="R155" s="310"/>
      <c r="S155" s="309"/>
    </row>
    <row r="156" spans="1:19" s="300" customFormat="1" ht="11.25" customHeight="1" x14ac:dyDescent="0.2">
      <c r="A156" s="312"/>
      <c r="B156" s="447"/>
      <c r="C156" s="447"/>
      <c r="D156" s="447"/>
      <c r="E156" s="447"/>
      <c r="F156" s="181"/>
      <c r="G156" s="181"/>
      <c r="H156" s="181"/>
      <c r="I156" s="181"/>
      <c r="J156" s="181"/>
      <c r="K156" s="311"/>
      <c r="L156" s="17"/>
      <c r="M156" s="17"/>
      <c r="N156" s="17"/>
      <c r="O156" s="17"/>
      <c r="P156" s="17"/>
      <c r="Q156" s="17"/>
      <c r="R156" s="310"/>
      <c r="S156" s="309"/>
    </row>
    <row r="157" spans="1:19" s="300" customFormat="1" ht="11.25" customHeight="1" x14ac:dyDescent="0.2">
      <c r="A157" s="312"/>
      <c r="B157" s="447" t="s">
        <v>55</v>
      </c>
      <c r="C157" s="447"/>
      <c r="D157" s="447"/>
      <c r="E157" s="447"/>
      <c r="F157" s="181"/>
      <c r="G157" s="181"/>
      <c r="H157" s="181"/>
      <c r="I157" s="181"/>
      <c r="J157" s="181"/>
      <c r="K157" s="311"/>
      <c r="L157" s="17"/>
      <c r="M157" s="17"/>
      <c r="N157" s="17"/>
      <c r="O157" s="17"/>
      <c r="P157" s="17"/>
      <c r="Q157" s="17"/>
      <c r="R157" s="310"/>
      <c r="S157" s="309"/>
    </row>
    <row r="158" spans="1:19" s="300" customFormat="1" ht="11.25" customHeight="1" x14ac:dyDescent="0.2">
      <c r="A158" s="312"/>
      <c r="B158" s="447"/>
      <c r="C158" s="447"/>
      <c r="D158" s="447"/>
      <c r="E158" s="447"/>
      <c r="F158" s="181"/>
      <c r="G158" s="181"/>
      <c r="H158" s="181"/>
      <c r="I158" s="181"/>
      <c r="J158" s="181"/>
      <c r="K158" s="311"/>
      <c r="L158" s="17"/>
      <c r="M158" s="17"/>
      <c r="N158" s="17"/>
      <c r="O158" s="17"/>
      <c r="P158" s="17"/>
      <c r="Q158" s="17"/>
      <c r="R158" s="310"/>
      <c r="S158" s="309"/>
    </row>
    <row r="159" spans="1:19" s="300" customFormat="1" ht="11.25" customHeight="1" x14ac:dyDescent="0.2">
      <c r="A159" s="312"/>
      <c r="B159" s="447" t="s">
        <v>57</v>
      </c>
      <c r="C159" s="447"/>
      <c r="D159" s="447"/>
      <c r="E159" s="447"/>
      <c r="F159" s="181"/>
      <c r="G159" s="181"/>
      <c r="H159" s="181"/>
      <c r="I159" s="181"/>
      <c r="J159" s="181"/>
      <c r="K159" s="311"/>
      <c r="L159" s="17"/>
      <c r="M159" s="17"/>
      <c r="N159" s="17"/>
      <c r="O159" s="17"/>
      <c r="P159" s="17"/>
      <c r="Q159" s="17"/>
      <c r="R159" s="310"/>
      <c r="S159" s="309"/>
    </row>
    <row r="160" spans="1:19" s="300" customFormat="1" ht="11.25" customHeight="1" x14ac:dyDescent="0.2">
      <c r="A160" s="312"/>
      <c r="B160" s="447"/>
      <c r="C160" s="447"/>
      <c r="D160" s="447"/>
      <c r="E160" s="447"/>
      <c r="F160" s="181"/>
      <c r="G160" s="181"/>
      <c r="H160" s="181"/>
      <c r="I160" s="181"/>
      <c r="J160" s="181"/>
      <c r="K160" s="311"/>
      <c r="L160" s="17"/>
      <c r="M160" s="17"/>
      <c r="N160" s="17"/>
      <c r="O160" s="17"/>
      <c r="P160" s="17"/>
      <c r="Q160" s="17"/>
      <c r="R160" s="310"/>
      <c r="S160" s="309"/>
    </row>
    <row r="161" spans="1:22" ht="18.75" customHeight="1" x14ac:dyDescent="0.2">
      <c r="A161" s="307"/>
      <c r="B161" s="306"/>
      <c r="C161" s="306"/>
      <c r="D161" s="306"/>
      <c r="E161" s="306"/>
      <c r="F161" s="306"/>
      <c r="G161" s="306"/>
      <c r="H161" s="306"/>
      <c r="I161" s="306"/>
      <c r="J161" s="306"/>
      <c r="K161" s="306"/>
      <c r="L161" s="306"/>
      <c r="M161" s="306"/>
      <c r="N161" s="306"/>
      <c r="O161" s="306"/>
      <c r="P161" s="306"/>
      <c r="Q161" s="306"/>
      <c r="R161" s="305"/>
      <c r="S161" s="304"/>
    </row>
    <row r="162" spans="1:22" s="301" customFormat="1" ht="11.25" customHeight="1" x14ac:dyDescent="0.2">
      <c r="A162" s="299"/>
      <c r="B162" s="299"/>
      <c r="C162" s="299"/>
      <c r="D162" s="299"/>
      <c r="E162" s="299"/>
      <c r="F162" s="299"/>
      <c r="G162" s="299"/>
      <c r="H162" s="299"/>
      <c r="I162" s="299"/>
      <c r="J162" s="299"/>
      <c r="K162" s="299"/>
      <c r="L162" s="299"/>
      <c r="M162" s="299"/>
      <c r="N162" s="299"/>
      <c r="O162" s="299"/>
      <c r="P162" s="299"/>
      <c r="Q162" s="299"/>
      <c r="R162" s="302"/>
      <c r="T162" s="300"/>
      <c r="U162" s="300"/>
      <c r="V162" s="299"/>
    </row>
  </sheetData>
  <mergeCells count="35">
    <mergeCell ref="L40:M40"/>
    <mergeCell ref="N40:O40"/>
    <mergeCell ref="D7:D8"/>
    <mergeCell ref="E7:J7"/>
    <mergeCell ref="K7:P7"/>
    <mergeCell ref="B33:I33"/>
    <mergeCell ref="A35:Q35"/>
    <mergeCell ref="A36:Q36"/>
    <mergeCell ref="B105:I105"/>
    <mergeCell ref="D40:E40"/>
    <mergeCell ref="F40:G40"/>
    <mergeCell ref="H40:I40"/>
    <mergeCell ref="J40:K40"/>
    <mergeCell ref="A71:Q71"/>
    <mergeCell ref="A72:Q72"/>
    <mergeCell ref="D79:D80"/>
    <mergeCell ref="E79:J79"/>
    <mergeCell ref="K79:P79"/>
    <mergeCell ref="A107:Q107"/>
    <mergeCell ref="A108:Q108"/>
    <mergeCell ref="D112:E112"/>
    <mergeCell ref="F112:G112"/>
    <mergeCell ref="H112:I112"/>
    <mergeCell ref="J112:K112"/>
    <mergeCell ref="L112:M112"/>
    <mergeCell ref="N112:O112"/>
    <mergeCell ref="B155:E156"/>
    <mergeCell ref="B157:E158"/>
    <mergeCell ref="B159:E160"/>
    <mergeCell ref="A143:Q143"/>
    <mergeCell ref="A144:Q144"/>
    <mergeCell ref="B147:B148"/>
    <mergeCell ref="B149:E150"/>
    <mergeCell ref="B151:E152"/>
    <mergeCell ref="B153:E154"/>
  </mergeCells>
  <conditionalFormatting sqref="I81:J81 I9:J9">
    <cfRule type="expression" dxfId="4" priority="49" stopIfTrue="1">
      <formula>$B9=$R$78</formula>
    </cfRule>
    <cfRule type="expression" dxfId="3" priority="50" stopIfTrue="1">
      <formula>ISNA(I9)</formula>
    </cfRule>
  </conditionalFormatting>
  <conditionalFormatting sqref="K81:P81">
    <cfRule type="colorScale" priority="48">
      <colorScale>
        <cfvo type="min"/>
        <cfvo type="max"/>
        <color rgb="FFFEF6F0"/>
        <color rgb="FFF68B32"/>
      </colorScale>
    </cfRule>
  </conditionalFormatting>
  <conditionalFormatting sqref="K82:P82">
    <cfRule type="colorScale" priority="47">
      <colorScale>
        <cfvo type="min"/>
        <cfvo type="max"/>
        <color rgb="FFFEF6F0"/>
        <color rgb="FFF68B32"/>
      </colorScale>
    </cfRule>
  </conditionalFormatting>
  <conditionalFormatting sqref="K83:P83">
    <cfRule type="colorScale" priority="46">
      <colorScale>
        <cfvo type="min"/>
        <cfvo type="max"/>
        <color rgb="FFFEF6F0"/>
        <color rgb="FFF68B32"/>
      </colorScale>
    </cfRule>
  </conditionalFormatting>
  <conditionalFormatting sqref="K84:P84">
    <cfRule type="colorScale" priority="45">
      <colorScale>
        <cfvo type="min"/>
        <cfvo type="max"/>
        <color rgb="FFFEF6F0"/>
        <color rgb="FFF68B32"/>
      </colorScale>
    </cfRule>
  </conditionalFormatting>
  <conditionalFormatting sqref="K85:P85">
    <cfRule type="colorScale" priority="44">
      <colorScale>
        <cfvo type="min"/>
        <cfvo type="max"/>
        <color rgb="FFFEF6F0"/>
        <color rgb="FFF68B32"/>
      </colorScale>
    </cfRule>
  </conditionalFormatting>
  <conditionalFormatting sqref="K86:P86">
    <cfRule type="colorScale" priority="43">
      <colorScale>
        <cfvo type="min"/>
        <cfvo type="max"/>
        <color rgb="FFFEF6F0"/>
        <color rgb="FFF68B32"/>
      </colorScale>
    </cfRule>
  </conditionalFormatting>
  <conditionalFormatting sqref="K87:P87">
    <cfRule type="colorScale" priority="42">
      <colorScale>
        <cfvo type="min"/>
        <cfvo type="max"/>
        <color rgb="FFFEF6F0"/>
        <color rgb="FFF68B32"/>
      </colorScale>
    </cfRule>
  </conditionalFormatting>
  <conditionalFormatting sqref="K88:P88">
    <cfRule type="colorScale" priority="41">
      <colorScale>
        <cfvo type="min"/>
        <cfvo type="max"/>
        <color rgb="FFFEF6F0"/>
        <color rgb="FFF68B32"/>
      </colorScale>
    </cfRule>
  </conditionalFormatting>
  <conditionalFormatting sqref="K89:P89">
    <cfRule type="colorScale" priority="40">
      <colorScale>
        <cfvo type="min"/>
        <cfvo type="max"/>
        <color rgb="FFFEF6F0"/>
        <color rgb="FFF68B32"/>
      </colorScale>
    </cfRule>
  </conditionalFormatting>
  <conditionalFormatting sqref="K90:P90">
    <cfRule type="colorScale" priority="39">
      <colorScale>
        <cfvo type="min"/>
        <cfvo type="max"/>
        <color rgb="FFFEF6F0"/>
        <color rgb="FFF68B32"/>
      </colorScale>
    </cfRule>
  </conditionalFormatting>
  <conditionalFormatting sqref="K91:P91">
    <cfRule type="colorScale" priority="38">
      <colorScale>
        <cfvo type="min"/>
        <cfvo type="max"/>
        <color rgb="FFFEF6F0"/>
        <color rgb="FFF68B32"/>
      </colorScale>
    </cfRule>
  </conditionalFormatting>
  <conditionalFormatting sqref="K92:P92">
    <cfRule type="colorScale" priority="37">
      <colorScale>
        <cfvo type="min"/>
        <cfvo type="max"/>
        <color rgb="FFFEF6F0"/>
        <color rgb="FFF68B32"/>
      </colorScale>
    </cfRule>
  </conditionalFormatting>
  <conditionalFormatting sqref="K93:P93">
    <cfRule type="colorScale" priority="36">
      <colorScale>
        <cfvo type="min"/>
        <cfvo type="max"/>
        <color rgb="FFFEF6F0"/>
        <color rgb="FFF68B32"/>
      </colorScale>
    </cfRule>
  </conditionalFormatting>
  <conditionalFormatting sqref="K94:P94">
    <cfRule type="colorScale" priority="35">
      <colorScale>
        <cfvo type="min"/>
        <cfvo type="max"/>
        <color rgb="FFFEF6F0"/>
        <color rgb="FFF68B32"/>
      </colorScale>
    </cfRule>
  </conditionalFormatting>
  <conditionalFormatting sqref="K95:P95">
    <cfRule type="colorScale" priority="34">
      <colorScale>
        <cfvo type="min"/>
        <cfvo type="max"/>
        <color rgb="FFFEF6F0"/>
        <color rgb="FFF68B32"/>
      </colorScale>
    </cfRule>
  </conditionalFormatting>
  <conditionalFormatting sqref="K96:P96">
    <cfRule type="colorScale" priority="33">
      <colorScale>
        <cfvo type="min"/>
        <cfvo type="max"/>
        <color rgb="FFFEF6F0"/>
        <color rgb="FFF68B32"/>
      </colorScale>
    </cfRule>
  </conditionalFormatting>
  <conditionalFormatting sqref="K97:P97">
    <cfRule type="colorScale" priority="32">
      <colorScale>
        <cfvo type="min"/>
        <cfvo type="max"/>
        <color rgb="FFFEF6F0"/>
        <color rgb="FFF68B32"/>
      </colorScale>
    </cfRule>
  </conditionalFormatting>
  <conditionalFormatting sqref="K98:P98">
    <cfRule type="colorScale" priority="31">
      <colorScale>
        <cfvo type="min"/>
        <cfvo type="max"/>
        <color rgb="FFFEF6F0"/>
        <color rgb="FFF68B32"/>
      </colorScale>
    </cfRule>
  </conditionalFormatting>
  <conditionalFormatting sqref="K99:P99">
    <cfRule type="colorScale" priority="30">
      <colorScale>
        <cfvo type="min"/>
        <cfvo type="max"/>
        <color rgb="FFFEF6F0"/>
        <color rgb="FFF68B32"/>
      </colorScale>
    </cfRule>
  </conditionalFormatting>
  <conditionalFormatting sqref="K100:P100">
    <cfRule type="colorScale" priority="29">
      <colorScale>
        <cfvo type="min"/>
        <cfvo type="max"/>
        <color rgb="FFFEF6F0"/>
        <color rgb="FFF68B32"/>
      </colorScale>
    </cfRule>
  </conditionalFormatting>
  <conditionalFormatting sqref="K101:P101">
    <cfRule type="colorScale" priority="28">
      <colorScale>
        <cfvo type="min"/>
        <cfvo type="max"/>
        <color rgb="FFFEF6F0"/>
        <color rgb="FFF68B32"/>
      </colorScale>
    </cfRule>
  </conditionalFormatting>
  <conditionalFormatting sqref="K102:P102">
    <cfRule type="colorScale" priority="27">
      <colorScale>
        <cfvo type="min"/>
        <cfvo type="max"/>
        <color rgb="FFFEF6F0"/>
        <color rgb="FFF68B32"/>
      </colorScale>
    </cfRule>
  </conditionalFormatting>
  <conditionalFormatting sqref="K103:P103">
    <cfRule type="colorScale" priority="26">
      <colorScale>
        <cfvo type="min"/>
        <cfvo type="max"/>
        <color rgb="FFFEF6F0"/>
        <color rgb="FFF68B32"/>
      </colorScale>
    </cfRule>
  </conditionalFormatting>
  <conditionalFormatting sqref="K104:P104">
    <cfRule type="colorScale" priority="25">
      <colorScale>
        <cfvo type="min"/>
        <cfvo type="max"/>
        <color rgb="FFFEF6F0"/>
        <color rgb="FFF68B32"/>
      </colorScale>
    </cfRule>
  </conditionalFormatting>
  <conditionalFormatting sqref="K9:P9">
    <cfRule type="colorScale" priority="24">
      <colorScale>
        <cfvo type="min"/>
        <cfvo type="max"/>
        <color rgb="FFFEF6F0"/>
        <color rgb="FFF68B32"/>
      </colorScale>
    </cfRule>
  </conditionalFormatting>
  <conditionalFormatting sqref="K10:P10">
    <cfRule type="colorScale" priority="23">
      <colorScale>
        <cfvo type="min"/>
        <cfvo type="max"/>
        <color rgb="FFFEF6F0"/>
        <color rgb="FFF68B32"/>
      </colorScale>
    </cfRule>
  </conditionalFormatting>
  <conditionalFormatting sqref="K11:P11">
    <cfRule type="colorScale" priority="22">
      <colorScale>
        <cfvo type="min"/>
        <cfvo type="max"/>
        <color rgb="FFFEF6F0"/>
        <color rgb="FFF68B32"/>
      </colorScale>
    </cfRule>
  </conditionalFormatting>
  <conditionalFormatting sqref="K12:P12">
    <cfRule type="colorScale" priority="21">
      <colorScale>
        <cfvo type="min"/>
        <cfvo type="max"/>
        <color rgb="FFFEF6F0"/>
        <color rgb="FFF68B32"/>
      </colorScale>
    </cfRule>
  </conditionalFormatting>
  <conditionalFormatting sqref="K13:P13">
    <cfRule type="colorScale" priority="20">
      <colorScale>
        <cfvo type="min"/>
        <cfvo type="max"/>
        <color rgb="FFFEF6F0"/>
        <color rgb="FFF68B32"/>
      </colorScale>
    </cfRule>
  </conditionalFormatting>
  <conditionalFormatting sqref="K14:P14">
    <cfRule type="colorScale" priority="19">
      <colorScale>
        <cfvo type="min"/>
        <cfvo type="max"/>
        <color rgb="FFFEF6F0"/>
        <color rgb="FFF68B32"/>
      </colorScale>
    </cfRule>
  </conditionalFormatting>
  <conditionalFormatting sqref="K15:P15">
    <cfRule type="colorScale" priority="18">
      <colorScale>
        <cfvo type="min"/>
        <cfvo type="max"/>
        <color rgb="FFFEF6F0"/>
        <color rgb="FFF68B32"/>
      </colorScale>
    </cfRule>
  </conditionalFormatting>
  <conditionalFormatting sqref="K16:P16">
    <cfRule type="colorScale" priority="17">
      <colorScale>
        <cfvo type="min"/>
        <cfvo type="max"/>
        <color rgb="FFFEF6F0"/>
        <color rgb="FFF68B32"/>
      </colorScale>
    </cfRule>
  </conditionalFormatting>
  <conditionalFormatting sqref="K17:P17">
    <cfRule type="colorScale" priority="16">
      <colorScale>
        <cfvo type="min"/>
        <cfvo type="max"/>
        <color rgb="FFFEF6F0"/>
        <color rgb="FFF68B32"/>
      </colorScale>
    </cfRule>
  </conditionalFormatting>
  <conditionalFormatting sqref="K18:P18">
    <cfRule type="colorScale" priority="15">
      <colorScale>
        <cfvo type="min"/>
        <cfvo type="max"/>
        <color rgb="FFFEF6F0"/>
        <color rgb="FFF68B32"/>
      </colorScale>
    </cfRule>
  </conditionalFormatting>
  <conditionalFormatting sqref="K19:P19">
    <cfRule type="colorScale" priority="14">
      <colorScale>
        <cfvo type="min"/>
        <cfvo type="max"/>
        <color rgb="FFFEF6F0"/>
        <color rgb="FFF68B32"/>
      </colorScale>
    </cfRule>
  </conditionalFormatting>
  <conditionalFormatting sqref="K20:P20">
    <cfRule type="colorScale" priority="13">
      <colorScale>
        <cfvo type="min"/>
        <cfvo type="max"/>
        <color rgb="FFFEF6F0"/>
        <color rgb="FFF68B32"/>
      </colorScale>
    </cfRule>
  </conditionalFormatting>
  <conditionalFormatting sqref="K21:P21">
    <cfRule type="colorScale" priority="12">
      <colorScale>
        <cfvo type="min"/>
        <cfvo type="max"/>
        <color rgb="FFFEF6F0"/>
        <color rgb="FFF68B32"/>
      </colorScale>
    </cfRule>
  </conditionalFormatting>
  <conditionalFormatting sqref="K22:P22">
    <cfRule type="colorScale" priority="11">
      <colorScale>
        <cfvo type="min"/>
        <cfvo type="max"/>
        <color rgb="FFFEF6F0"/>
        <color rgb="FFF68B32"/>
      </colorScale>
    </cfRule>
  </conditionalFormatting>
  <conditionalFormatting sqref="K23:P23">
    <cfRule type="colorScale" priority="10">
      <colorScale>
        <cfvo type="min"/>
        <cfvo type="max"/>
        <color rgb="FFFEF6F0"/>
        <color rgb="FFF68B32"/>
      </colorScale>
    </cfRule>
  </conditionalFormatting>
  <conditionalFormatting sqref="K24:P24">
    <cfRule type="colorScale" priority="9">
      <colorScale>
        <cfvo type="min"/>
        <cfvo type="max"/>
        <color rgb="FFFEF6F0"/>
        <color rgb="FFF68B32"/>
      </colorScale>
    </cfRule>
  </conditionalFormatting>
  <conditionalFormatting sqref="K25:P25">
    <cfRule type="colorScale" priority="8">
      <colorScale>
        <cfvo type="min"/>
        <cfvo type="max"/>
        <color rgb="FFFEF6F0"/>
        <color rgb="FFF68B32"/>
      </colorScale>
    </cfRule>
  </conditionalFormatting>
  <conditionalFormatting sqref="K26:P26">
    <cfRule type="colorScale" priority="7">
      <colorScale>
        <cfvo type="min"/>
        <cfvo type="max"/>
        <color rgb="FFFEF6F0"/>
        <color rgb="FFF68B32"/>
      </colorScale>
    </cfRule>
  </conditionalFormatting>
  <conditionalFormatting sqref="K27:P27">
    <cfRule type="colorScale" priority="6">
      <colorScale>
        <cfvo type="min"/>
        <cfvo type="max"/>
        <color rgb="FFFEF6F0"/>
        <color rgb="FFF68B32"/>
      </colorScale>
    </cfRule>
  </conditionalFormatting>
  <conditionalFormatting sqref="K28:P28">
    <cfRule type="colorScale" priority="5">
      <colorScale>
        <cfvo type="min"/>
        <cfvo type="max"/>
        <color rgb="FFFEF6F0"/>
        <color rgb="FFF68B32"/>
      </colorScale>
    </cfRule>
  </conditionalFormatting>
  <conditionalFormatting sqref="K29:P29">
    <cfRule type="colorScale" priority="4">
      <colorScale>
        <cfvo type="min"/>
        <cfvo type="max"/>
        <color rgb="FFFEF6F0"/>
        <color rgb="FFF68B32"/>
      </colorScale>
    </cfRule>
  </conditionalFormatting>
  <conditionalFormatting sqref="K30:P30">
    <cfRule type="colorScale" priority="3">
      <colorScale>
        <cfvo type="min"/>
        <cfvo type="max"/>
        <color rgb="FFFEF6F0"/>
        <color rgb="FFF68B32"/>
      </colorScale>
    </cfRule>
  </conditionalFormatting>
  <conditionalFormatting sqref="K31:P31">
    <cfRule type="colorScale" priority="2">
      <colorScale>
        <cfvo type="min"/>
        <cfvo type="max"/>
        <color rgb="FFFEF6F0"/>
        <color rgb="FFF68B32"/>
      </colorScale>
    </cfRule>
  </conditionalFormatting>
  <conditionalFormatting sqref="K32:P32">
    <cfRule type="colorScale" priority="1">
      <colorScale>
        <cfvo type="min"/>
        <cfvo type="max"/>
        <color rgb="FFFEF6F0"/>
        <color rgb="FFF68B32"/>
      </colorScale>
    </cfRule>
  </conditionalFormatting>
  <conditionalFormatting sqref="B81:B101 I10:J29 D9:H29 B41:B61 B9:B29 I82:J101 D81:H101 B113:B133">
    <cfRule type="expression" dxfId="2" priority="51">
      <formula>$B9=#REF!</formula>
    </cfRule>
    <cfRule type="containsErrors" dxfId="1" priority="52">
      <formula>ISERROR(B9)</formula>
    </cfRule>
  </conditionalFormatting>
  <conditionalFormatting sqref="B62:B64 B30:B32 B102:B104 B134:B136">
    <cfRule type="expression" dxfId="0" priority="53" stopIfTrue="1">
      <formula>$B30=#REF!</formula>
    </cfRule>
  </conditionalFormatting>
  <hyperlinks>
    <hyperlink ref="B149:E150" location="Vacancies!A1" display="Social Worker Vacancies" xr:uid="{90292A28-2651-4FAF-BDEF-60565E145670}"/>
    <hyperlink ref="B151:E152" location="Turnover!A1" display="Social Worker Turnover" xr:uid="{D57C73BD-8685-4F7D-9545-9936BEA4EC82}"/>
    <hyperlink ref="B153:E154" location="Agency!A1" display="Agency Social Workers" xr:uid="{C7AF2D5C-E91C-41C4-BAD5-330826EAE785}"/>
    <hyperlink ref="B155:E156" location="Absence!A1" display="Absence" xr:uid="{6243F5AF-D6F8-498F-8904-8745298B93A3}"/>
    <hyperlink ref="B157:E158" location="Age!A1" display="Age" xr:uid="{64DBB9D8-83D4-47FC-B508-5F3BD1DD0A0E}"/>
    <hyperlink ref="B159:E160" location="TimeInService!A1" display="Time in Service" xr:uid="{87628F9B-F5AE-4A40-B86F-F48F9A4B985B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0"/>
  <sheetViews>
    <sheetView showGridLines="0" showRowColHeaders="0" workbookViewId="0">
      <selection activeCell="J8" sqref="J8"/>
    </sheetView>
    <sheetView workbookViewId="1"/>
  </sheetViews>
  <sheetFormatPr defaultRowHeight="11.25" customHeight="1" x14ac:dyDescent="0.2"/>
  <cols>
    <col min="1" max="1" width="4" style="1" customWidth="1"/>
    <col min="2" max="2" width="17.140625" style="1" customWidth="1"/>
    <col min="3" max="3" width="31.42578125" style="1" customWidth="1"/>
    <col min="4" max="4" width="4.28515625" style="1" customWidth="1"/>
    <col min="5" max="5" width="17.140625" style="2" customWidth="1"/>
    <col min="6" max="6" width="31.42578125" style="1" customWidth="1"/>
    <col min="7" max="7" width="4.28515625" style="1" customWidth="1"/>
    <col min="8" max="8" width="14.140625" style="1" customWidth="1"/>
    <col min="9" max="9" width="5.7109375" style="1" customWidth="1"/>
    <col min="10" max="10" width="4.28515625" style="1" customWidth="1"/>
    <col min="11" max="11" width="4" style="1" customWidth="1"/>
    <col min="12" max="12" width="12.140625" style="1" bestFit="1" customWidth="1"/>
    <col min="13" max="16384" width="9.140625" style="1"/>
  </cols>
  <sheetData>
    <row r="1" spans="1:12" ht="21" customHeight="1" x14ac:dyDescent="0.2">
      <c r="A1" s="22"/>
      <c r="B1" s="23"/>
      <c r="C1" s="23"/>
      <c r="D1" s="23"/>
      <c r="E1" s="19"/>
      <c r="F1" s="23"/>
      <c r="G1" s="23"/>
      <c r="H1" s="23"/>
      <c r="I1" s="23"/>
      <c r="J1" s="23"/>
      <c r="K1" s="24"/>
    </row>
    <row r="2" spans="1:12" ht="18" x14ac:dyDescent="0.25">
      <c r="A2" s="25"/>
      <c r="B2" s="5"/>
      <c r="C2" s="4"/>
      <c r="D2" s="4"/>
      <c r="E2" s="3"/>
      <c r="F2" s="4"/>
      <c r="G2" s="4"/>
      <c r="H2" s="4"/>
      <c r="I2" s="4"/>
      <c r="J2" s="4"/>
      <c r="K2" s="31"/>
      <c r="L2" s="6"/>
    </row>
    <row r="3" spans="1:12" ht="13.5" customHeight="1" x14ac:dyDescent="0.2">
      <c r="A3" s="25"/>
      <c r="B3" s="4"/>
      <c r="C3" s="4"/>
      <c r="D3" s="4"/>
      <c r="E3" s="413" t="s">
        <v>30</v>
      </c>
      <c r="F3" s="414"/>
      <c r="G3" s="414"/>
      <c r="H3" s="414"/>
      <c r="I3" s="414"/>
      <c r="J3" s="414"/>
      <c r="K3" s="26"/>
    </row>
    <row r="4" spans="1:12" ht="13.5" customHeight="1" x14ac:dyDescent="0.2">
      <c r="A4" s="25"/>
      <c r="B4" s="4"/>
      <c r="C4" s="4"/>
      <c r="D4" s="4"/>
      <c r="E4" s="414"/>
      <c r="F4" s="414"/>
      <c r="G4" s="414"/>
      <c r="H4" s="414"/>
      <c r="I4" s="414"/>
      <c r="J4" s="414"/>
      <c r="K4" s="26"/>
    </row>
    <row r="5" spans="1:12" ht="11.25" customHeight="1" x14ac:dyDescent="0.2">
      <c r="A5" s="25"/>
      <c r="B5" s="4"/>
      <c r="C5" s="4"/>
      <c r="D5" s="4"/>
      <c r="E5" s="414"/>
      <c r="F5" s="414"/>
      <c r="G5" s="414"/>
      <c r="H5" s="414"/>
      <c r="I5" s="414"/>
      <c r="J5" s="414"/>
      <c r="K5" s="26"/>
    </row>
    <row r="6" spans="1:12" ht="33.75" customHeight="1" thickBot="1" x14ac:dyDescent="0.25">
      <c r="A6" s="25"/>
      <c r="B6" s="30"/>
      <c r="C6" s="30"/>
      <c r="D6" s="30"/>
      <c r="E6" s="415"/>
      <c r="F6" s="415"/>
      <c r="G6" s="415"/>
      <c r="H6" s="415"/>
      <c r="I6" s="415"/>
      <c r="J6" s="415"/>
      <c r="K6" s="32"/>
    </row>
    <row r="7" spans="1:12" ht="18" customHeight="1" thickTop="1" x14ac:dyDescent="0.25">
      <c r="A7" s="25"/>
      <c r="B7" s="4"/>
      <c r="C7" s="4"/>
      <c r="D7" s="4"/>
      <c r="E7" s="4"/>
      <c r="G7" s="37"/>
      <c r="H7" s="37"/>
      <c r="I7" s="39"/>
      <c r="J7" s="39" t="s">
        <v>132</v>
      </c>
      <c r="K7" s="26"/>
    </row>
    <row r="8" spans="1:12" ht="7.5" customHeight="1" x14ac:dyDescent="0.2">
      <c r="A8" s="25"/>
      <c r="B8" s="4"/>
      <c r="C8" s="4"/>
      <c r="D8" s="4"/>
      <c r="E8" s="4"/>
      <c r="F8" s="4"/>
      <c r="G8" s="4"/>
      <c r="H8" s="4"/>
      <c r="I8" s="4"/>
      <c r="J8" s="4"/>
      <c r="K8" s="26"/>
    </row>
    <row r="9" spans="1:12" ht="12" customHeight="1" x14ac:dyDescent="0.2">
      <c r="A9" s="25"/>
      <c r="B9" s="4"/>
      <c r="C9" s="4"/>
      <c r="D9" s="4"/>
      <c r="E9" s="4"/>
      <c r="F9" s="4"/>
      <c r="G9" s="4"/>
      <c r="H9" s="4"/>
      <c r="I9" s="4"/>
      <c r="J9" s="4"/>
      <c r="K9" s="26"/>
    </row>
    <row r="10" spans="1:12" ht="11.25" customHeight="1" x14ac:dyDescent="0.2">
      <c r="A10" s="25"/>
      <c r="B10" s="4"/>
      <c r="C10" s="4"/>
      <c r="D10" s="4"/>
      <c r="E10" s="4"/>
      <c r="F10" s="4"/>
      <c r="G10" s="4"/>
      <c r="H10" s="4"/>
      <c r="I10" s="4"/>
      <c r="J10" s="4"/>
      <c r="K10" s="26"/>
    </row>
    <row r="11" spans="1:12" ht="11.25" customHeight="1" x14ac:dyDescent="0.2">
      <c r="A11" s="25"/>
      <c r="B11" s="4"/>
      <c r="C11" s="4"/>
      <c r="D11" s="4"/>
      <c r="E11" s="4"/>
      <c r="F11" s="4"/>
      <c r="G11" s="4"/>
      <c r="H11" s="4"/>
      <c r="I11" s="4"/>
      <c r="J11" s="4"/>
      <c r="K11" s="26"/>
    </row>
    <row r="12" spans="1:12" ht="11.25" customHeight="1" x14ac:dyDescent="0.2">
      <c r="A12" s="25"/>
      <c r="B12" s="4"/>
      <c r="C12" s="4"/>
      <c r="D12" s="4"/>
      <c r="E12" s="4"/>
      <c r="F12" s="4"/>
      <c r="G12" s="4"/>
      <c r="H12" s="4"/>
      <c r="I12" s="4"/>
      <c r="J12" s="4"/>
      <c r="K12" s="26"/>
    </row>
    <row r="13" spans="1:12" ht="15" customHeight="1" x14ac:dyDescent="0.25">
      <c r="A13" s="25"/>
      <c r="B13" s="419" t="s">
        <v>20</v>
      </c>
      <c r="C13" s="420"/>
      <c r="D13" s="420"/>
      <c r="E13" s="420"/>
      <c r="F13" s="420"/>
      <c r="G13" s="420"/>
      <c r="H13" s="420"/>
      <c r="I13" s="420"/>
      <c r="J13" s="420"/>
      <c r="K13" s="26"/>
    </row>
    <row r="14" spans="1:12" ht="9" customHeight="1" x14ac:dyDescent="0.2">
      <c r="A14" s="25"/>
      <c r="B14" s="12"/>
      <c r="C14" s="12"/>
      <c r="D14" s="12"/>
      <c r="E14" s="12"/>
      <c r="F14" s="12"/>
      <c r="G14" s="12"/>
      <c r="H14" s="12"/>
      <c r="I14" s="12"/>
      <c r="J14" s="12"/>
      <c r="K14" s="26"/>
    </row>
    <row r="15" spans="1:12" ht="12.75" customHeight="1" x14ac:dyDescent="0.2">
      <c r="A15" s="25"/>
      <c r="B15" s="421"/>
      <c r="C15" s="422"/>
      <c r="D15" s="422"/>
      <c r="E15" s="422"/>
      <c r="F15" s="422"/>
      <c r="G15" s="422"/>
      <c r="H15" s="422"/>
      <c r="I15" s="422"/>
      <c r="J15" s="422"/>
      <c r="K15" s="26"/>
    </row>
    <row r="16" spans="1:12" ht="12.75" customHeight="1" x14ac:dyDescent="0.2">
      <c r="A16" s="25"/>
      <c r="B16" s="421" t="s">
        <v>31</v>
      </c>
      <c r="C16" s="422"/>
      <c r="D16" s="422"/>
      <c r="E16" s="422"/>
      <c r="F16" s="422"/>
      <c r="G16" s="422"/>
      <c r="H16" s="422"/>
      <c r="I16" s="422"/>
      <c r="J16" s="422"/>
      <c r="K16" s="26"/>
    </row>
    <row r="17" spans="1:11" ht="13.5" customHeight="1" x14ac:dyDescent="0.2">
      <c r="A17" s="25"/>
      <c r="C17" s="82"/>
      <c r="K17" s="26"/>
    </row>
    <row r="18" spans="1:11" ht="13.5" customHeight="1" x14ac:dyDescent="0.2">
      <c r="A18" s="25"/>
      <c r="B18" s="424" t="s">
        <v>32</v>
      </c>
      <c r="C18" s="425"/>
      <c r="D18" s="425"/>
      <c r="E18" s="425"/>
      <c r="F18" s="425"/>
      <c r="G18" s="425"/>
      <c r="H18" s="425"/>
      <c r="I18" s="425"/>
      <c r="J18" s="425"/>
      <c r="K18" s="26"/>
    </row>
    <row r="19" spans="1:11" ht="9" customHeight="1" x14ac:dyDescent="0.2">
      <c r="A19" s="25"/>
      <c r="B19" s="35"/>
      <c r="C19" s="35"/>
      <c r="D19" s="35"/>
      <c r="E19" s="35"/>
      <c r="F19" s="35"/>
      <c r="G19" s="35"/>
      <c r="H19" s="35"/>
      <c r="I19" s="35"/>
      <c r="J19" s="35"/>
      <c r="K19" s="26"/>
    </row>
    <row r="20" spans="1:11" ht="13.5" customHeight="1" x14ac:dyDescent="0.2">
      <c r="A20" s="25"/>
      <c r="B20" s="421" t="s">
        <v>63</v>
      </c>
      <c r="C20" s="421"/>
      <c r="D20" s="421"/>
      <c r="E20" s="421"/>
      <c r="F20" s="421"/>
      <c r="G20" s="421"/>
      <c r="H20" s="421"/>
      <c r="I20" s="423"/>
      <c r="J20" s="423"/>
      <c r="K20" s="26"/>
    </row>
    <row r="21" spans="1:11" ht="13.5" customHeight="1" x14ac:dyDescent="0.2">
      <c r="A21" s="25"/>
      <c r="B21" s="421"/>
      <c r="C21" s="421"/>
      <c r="D21" s="421"/>
      <c r="E21" s="421"/>
      <c r="F21" s="421"/>
      <c r="G21" s="421"/>
      <c r="H21" s="421"/>
      <c r="I21" s="423"/>
      <c r="J21" s="423"/>
      <c r="K21" s="26"/>
    </row>
    <row r="22" spans="1:11" ht="9" customHeight="1" x14ac:dyDescent="0.2">
      <c r="A22" s="25"/>
      <c r="B22" s="13"/>
      <c r="C22" s="14"/>
      <c r="D22" s="14"/>
      <c r="E22" s="14"/>
      <c r="F22" s="14"/>
      <c r="G22" s="14"/>
      <c r="H22" s="14"/>
      <c r="I22" s="14"/>
      <c r="J22" s="13"/>
      <c r="K22" s="26"/>
    </row>
    <row r="23" spans="1:11" ht="11.25" customHeight="1" x14ac:dyDescent="0.2">
      <c r="A23" s="25"/>
      <c r="B23" s="18"/>
      <c r="C23" s="18"/>
      <c r="D23" s="21"/>
      <c r="E23" s="18"/>
      <c r="F23" s="18"/>
      <c r="G23" s="18"/>
      <c r="H23" s="18"/>
      <c r="I23" s="18"/>
      <c r="J23" s="18"/>
      <c r="K23" s="26"/>
    </row>
    <row r="24" spans="1:11" ht="12.75" x14ac:dyDescent="0.2">
      <c r="A24" s="25"/>
      <c r="B24" s="36"/>
      <c r="C24" s="15"/>
      <c r="D24" s="15"/>
      <c r="F24" s="17"/>
      <c r="G24" s="17"/>
      <c r="H24" s="17"/>
      <c r="I24" s="17"/>
      <c r="J24" s="17"/>
      <c r="K24" s="26"/>
    </row>
    <row r="25" spans="1:11" ht="15" customHeight="1" x14ac:dyDescent="0.25">
      <c r="A25" s="25"/>
      <c r="B25" s="416" t="s">
        <v>19</v>
      </c>
      <c r="C25" s="417"/>
      <c r="D25" s="417"/>
      <c r="E25" s="417"/>
      <c r="F25" s="417"/>
      <c r="G25" s="417"/>
      <c r="H25" s="417"/>
      <c r="I25" s="417"/>
      <c r="J25" s="418"/>
      <c r="K25" s="26"/>
    </row>
    <row r="26" spans="1:11" ht="13.5" customHeight="1" x14ac:dyDescent="0.2">
      <c r="A26" s="25"/>
      <c r="B26" s="18"/>
      <c r="C26" s="18"/>
      <c r="D26" s="18"/>
      <c r="E26" s="18"/>
      <c r="F26" s="18"/>
      <c r="G26" s="18"/>
      <c r="H26" s="18"/>
      <c r="I26" s="18"/>
      <c r="J26" s="18"/>
      <c r="K26" s="26"/>
    </row>
    <row r="27" spans="1:11" x14ac:dyDescent="0.2">
      <c r="A27" s="25"/>
      <c r="B27" s="18"/>
      <c r="C27" s="18"/>
      <c r="D27" s="18"/>
      <c r="E27" s="18"/>
      <c r="F27" s="18"/>
      <c r="G27" s="18"/>
      <c r="H27" s="18"/>
      <c r="I27" s="18"/>
      <c r="J27" s="18"/>
      <c r="K27" s="26"/>
    </row>
    <row r="28" spans="1:11" ht="11.25" customHeight="1" x14ac:dyDescent="0.2">
      <c r="A28" s="25"/>
      <c r="B28" s="18"/>
      <c r="C28" s="18"/>
      <c r="D28" s="18"/>
      <c r="E28" s="18"/>
      <c r="F28" s="18"/>
      <c r="G28" s="18"/>
      <c r="H28" s="18"/>
      <c r="I28" s="18"/>
      <c r="J28" s="18"/>
      <c r="K28" s="26"/>
    </row>
    <row r="29" spans="1:11" ht="11.25" customHeight="1" x14ac:dyDescent="0.2">
      <c r="A29" s="25"/>
      <c r="B29" s="18"/>
      <c r="C29" s="18"/>
      <c r="D29" s="18"/>
      <c r="E29" s="18"/>
      <c r="F29" s="18"/>
      <c r="G29" s="18"/>
      <c r="H29" s="18"/>
      <c r="I29" s="18"/>
      <c r="J29" s="18"/>
      <c r="K29" s="26"/>
    </row>
    <row r="30" spans="1:11" ht="10.5" customHeight="1" x14ac:dyDescent="0.2">
      <c r="A30" s="25"/>
      <c r="B30" s="18"/>
      <c r="C30" s="18"/>
      <c r="D30" s="18"/>
      <c r="E30" s="18"/>
      <c r="F30" s="18"/>
      <c r="G30" s="18"/>
      <c r="H30" s="18"/>
      <c r="I30" s="18"/>
      <c r="J30" s="18"/>
      <c r="K30" s="26"/>
    </row>
    <row r="31" spans="1:11" x14ac:dyDescent="0.2">
      <c r="A31" s="25"/>
      <c r="B31" s="18"/>
      <c r="C31" s="18"/>
      <c r="D31" s="18"/>
      <c r="E31" s="18"/>
      <c r="F31" s="18"/>
      <c r="G31" s="18"/>
      <c r="H31" s="18"/>
      <c r="I31" s="18"/>
      <c r="J31" s="18"/>
      <c r="K31" s="26"/>
    </row>
    <row r="32" spans="1:11" ht="12.75" x14ac:dyDescent="0.2">
      <c r="A32" s="25"/>
      <c r="B32" s="18"/>
      <c r="C32" s="17"/>
      <c r="D32" s="17"/>
      <c r="F32" s="17"/>
      <c r="G32" s="17"/>
      <c r="H32" s="17"/>
      <c r="I32" s="18"/>
      <c r="J32" s="18"/>
      <c r="K32" s="26"/>
    </row>
    <row r="33" spans="1:12" s="8" customFormat="1" ht="12" x14ac:dyDescent="0.2">
      <c r="A33" s="33"/>
      <c r="B33" s="18"/>
      <c r="C33" s="18"/>
      <c r="D33" s="18" t="s">
        <v>24</v>
      </c>
      <c r="E33" s="18"/>
      <c r="F33" s="18"/>
      <c r="G33" s="18"/>
      <c r="H33" s="18"/>
      <c r="I33" s="18"/>
      <c r="J33" s="18"/>
      <c r="K33" s="34"/>
    </row>
    <row r="34" spans="1:12" s="8" customFormat="1" ht="12.75" x14ac:dyDescent="0.2">
      <c r="A34" s="33"/>
      <c r="B34" s="18"/>
      <c r="C34" s="18"/>
      <c r="D34" s="11"/>
      <c r="E34" s="11"/>
      <c r="G34" s="11"/>
      <c r="H34" s="11"/>
      <c r="I34" s="11"/>
      <c r="J34" s="11"/>
      <c r="K34" s="34"/>
    </row>
    <row r="35" spans="1:12" s="8" customFormat="1" ht="10.5" customHeight="1" x14ac:dyDescent="0.2">
      <c r="A35" s="33"/>
      <c r="B35" s="18"/>
      <c r="C35" s="18"/>
      <c r="D35" s="18"/>
      <c r="E35" s="18"/>
      <c r="F35" s="11"/>
      <c r="G35" s="18"/>
      <c r="H35" s="18"/>
      <c r="I35" s="18"/>
      <c r="J35" s="18"/>
      <c r="K35" s="34"/>
    </row>
    <row r="36" spans="1:12" ht="12.75" x14ac:dyDescent="0.2">
      <c r="A36" s="25"/>
      <c r="B36" s="18"/>
      <c r="C36" s="18"/>
      <c r="D36" s="7"/>
      <c r="F36" s="17"/>
      <c r="G36" s="9"/>
      <c r="H36" s="10"/>
      <c r="I36" s="7"/>
      <c r="J36" s="7"/>
      <c r="K36" s="26"/>
    </row>
    <row r="37" spans="1:12" ht="12.75" x14ac:dyDescent="0.2">
      <c r="A37" s="25"/>
      <c r="B37" s="18"/>
      <c r="C37" s="18"/>
      <c r="D37" s="7"/>
      <c r="F37" s="17"/>
      <c r="G37" s="9"/>
      <c r="H37" s="7"/>
      <c r="I37" s="7"/>
      <c r="J37" s="7"/>
      <c r="K37" s="26"/>
    </row>
    <row r="38" spans="1:12" ht="12.75" x14ac:dyDescent="0.2">
      <c r="A38" s="25"/>
      <c r="B38" s="18"/>
      <c r="C38" s="18"/>
      <c r="D38" s="7"/>
      <c r="F38" s="17"/>
      <c r="G38" s="9"/>
      <c r="H38" s="7"/>
      <c r="I38" s="7"/>
      <c r="J38" s="7"/>
      <c r="K38" s="26"/>
      <c r="L38" s="16"/>
    </row>
    <row r="39" spans="1:12" ht="12.75" x14ac:dyDescent="0.2">
      <c r="A39" s="25"/>
      <c r="B39" s="18"/>
      <c r="C39" s="18"/>
      <c r="D39" s="18"/>
      <c r="E39" s="18"/>
      <c r="F39" s="18"/>
      <c r="G39" s="18"/>
      <c r="H39" s="18"/>
      <c r="I39" s="18"/>
      <c r="J39" s="18"/>
      <c r="K39" s="26"/>
      <c r="L39" s="16"/>
    </row>
    <row r="40" spans="1:12" ht="21" customHeight="1" thickBot="1" x14ac:dyDescent="0.25">
      <c r="A40" s="27"/>
      <c r="B40" s="28"/>
      <c r="C40" s="28"/>
      <c r="D40" s="28"/>
      <c r="E40" s="20"/>
      <c r="F40" s="28"/>
      <c r="G40" s="28"/>
      <c r="H40" s="28"/>
      <c r="I40" s="28"/>
      <c r="J40" s="28"/>
      <c r="K40" s="29"/>
    </row>
  </sheetData>
  <sheetProtection selectLockedCells="1"/>
  <mergeCells count="7">
    <mergeCell ref="E3:J6"/>
    <mergeCell ref="B25:J25"/>
    <mergeCell ref="B13:J13"/>
    <mergeCell ref="B15:J15"/>
    <mergeCell ref="B16:J16"/>
    <mergeCell ref="B20:J21"/>
    <mergeCell ref="B18:J18"/>
  </mergeCells>
  <phoneticPr fontId="5" type="noConversion"/>
  <printOptions horizontalCentered="1" verticalCentered="1"/>
  <pageMargins left="0.55118110236220474" right="0.55118110236220474" top="0.55118110236220474" bottom="0.55118110236220474" header="0.51181102362204722" footer="0.74803149606299213"/>
  <pageSetup paperSize="9" orientation="landscape" r:id="rId1"/>
  <headerFooter alignWithMargins="0">
    <oddFooter>&amp;C&amp;"Arial,Bold"&amp;9&amp;F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indexed="39"/>
  </sheetPr>
  <dimension ref="A1:AG59"/>
  <sheetViews>
    <sheetView tabSelected="1" workbookViewId="0">
      <selection activeCell="D25" sqref="D25"/>
    </sheetView>
    <sheetView workbookViewId="1"/>
  </sheetViews>
  <sheetFormatPr defaultRowHeight="11.25" customHeight="1" x14ac:dyDescent="0.2"/>
  <cols>
    <col min="1" max="1" width="4" style="99" customWidth="1"/>
    <col min="2" max="2" width="21.85546875" style="99" customWidth="1"/>
    <col min="3" max="3" width="2.7109375" style="99" customWidth="1"/>
    <col min="4" max="4" width="83.5703125" style="99" customWidth="1"/>
    <col min="5" max="5" width="10.28515625" style="99" customWidth="1"/>
    <col min="6" max="6" width="5.7109375" style="113" customWidth="1"/>
    <col min="7" max="7" width="5.7109375" style="99" customWidth="1"/>
    <col min="8" max="8" width="4" style="99" customWidth="1"/>
    <col min="9" max="9" width="6.5703125" style="99" customWidth="1"/>
    <col min="10" max="10" width="9.140625" style="48"/>
    <col min="11" max="11" width="12.140625" style="48" bestFit="1" customWidth="1"/>
    <col min="12" max="16384" width="9.140625" style="48"/>
  </cols>
  <sheetData>
    <row r="1" spans="1:33" ht="18.75" customHeight="1" x14ac:dyDescent="0.2">
      <c r="A1" s="126"/>
      <c r="B1" s="127"/>
      <c r="C1" s="127"/>
      <c r="D1" s="127"/>
      <c r="E1" s="127"/>
      <c r="F1" s="127"/>
      <c r="G1" s="127"/>
      <c r="H1" s="128"/>
      <c r="I1" s="129"/>
      <c r="U1" s="130"/>
      <c r="V1" s="130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18.75" customHeight="1" x14ac:dyDescent="0.2">
      <c r="A2" s="132"/>
      <c r="B2" s="133" t="s">
        <v>29</v>
      </c>
      <c r="C2" s="48"/>
      <c r="D2" s="48"/>
      <c r="E2" s="48"/>
      <c r="F2" s="48"/>
      <c r="G2" s="48"/>
      <c r="H2" s="134"/>
      <c r="I2" s="135"/>
      <c r="U2" s="130"/>
      <c r="V2" s="130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ht="18.75" customHeight="1" x14ac:dyDescent="0.2">
      <c r="A3" s="136"/>
      <c r="B3" s="137"/>
      <c r="C3" s="137"/>
      <c r="D3" s="137"/>
      <c r="E3" s="137"/>
      <c r="F3" s="137"/>
      <c r="G3" s="137"/>
      <c r="H3" s="138"/>
      <c r="I3" s="135"/>
      <c r="U3" s="130"/>
      <c r="V3" s="130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4" spans="1:33" ht="7.5" customHeight="1" x14ac:dyDescent="0.2">
      <c r="A4" s="132"/>
      <c r="B4" s="48"/>
      <c r="C4" s="48"/>
      <c r="D4" s="48"/>
      <c r="E4" s="48"/>
      <c r="F4" s="47"/>
      <c r="G4" s="48"/>
      <c r="H4" s="134"/>
      <c r="I4" s="139"/>
    </row>
    <row r="5" spans="1:33" ht="11.25" customHeight="1" x14ac:dyDescent="0.2">
      <c r="A5" s="132"/>
      <c r="B5" s="476" t="s">
        <v>26</v>
      </c>
      <c r="C5" s="477"/>
      <c r="D5" s="477"/>
      <c r="E5" s="46"/>
      <c r="F5" s="47"/>
      <c r="G5" s="48"/>
      <c r="H5" s="134"/>
      <c r="I5" s="139"/>
    </row>
    <row r="6" spans="1:33" ht="11.25" customHeight="1" thickBot="1" x14ac:dyDescent="0.25">
      <c r="A6" s="132"/>
      <c r="B6" s="477"/>
      <c r="C6" s="477"/>
      <c r="D6" s="477"/>
      <c r="E6" s="46"/>
      <c r="F6" s="47"/>
      <c r="G6" s="48"/>
      <c r="H6" s="134"/>
      <c r="I6" s="139"/>
    </row>
    <row r="7" spans="1:33" ht="22.5" customHeight="1" thickBot="1" x14ac:dyDescent="0.25">
      <c r="A7" s="132"/>
      <c r="B7" s="429" t="s">
        <v>62</v>
      </c>
      <c r="C7" s="430"/>
      <c r="D7" s="431"/>
      <c r="E7" s="432"/>
      <c r="F7" s="432"/>
      <c r="G7" s="432"/>
      <c r="H7" s="134"/>
      <c r="I7" s="139"/>
    </row>
    <row r="8" spans="1:33" ht="7.5" customHeight="1" x14ac:dyDescent="0.2">
      <c r="A8" s="132"/>
      <c r="B8" s="48"/>
      <c r="C8" s="48"/>
      <c r="D8" s="48"/>
      <c r="E8" s="48"/>
      <c r="F8" s="48"/>
      <c r="G8" s="48"/>
      <c r="H8" s="134"/>
      <c r="I8" s="139"/>
      <c r="L8" s="140"/>
    </row>
    <row r="9" spans="1:33" ht="12" x14ac:dyDescent="0.2">
      <c r="A9" s="132"/>
      <c r="B9" s="475" t="s">
        <v>56</v>
      </c>
      <c r="C9" s="475"/>
      <c r="D9" s="475"/>
      <c r="E9" s="475"/>
      <c r="F9" s="475"/>
      <c r="G9" s="475"/>
      <c r="H9" s="134"/>
      <c r="I9" s="139"/>
    </row>
    <row r="10" spans="1:33" ht="6" customHeight="1" x14ac:dyDescent="0.2">
      <c r="A10" s="132"/>
      <c r="B10" s="48"/>
      <c r="C10" s="141"/>
      <c r="D10" s="141"/>
      <c r="E10" s="141"/>
      <c r="F10" s="141"/>
      <c r="G10" s="141"/>
      <c r="H10" s="134"/>
      <c r="I10" s="139"/>
    </row>
    <row r="11" spans="1:33" ht="9" customHeight="1" x14ac:dyDescent="0.2">
      <c r="A11" s="132"/>
      <c r="B11" s="433" t="s">
        <v>17</v>
      </c>
      <c r="C11" s="433"/>
      <c r="D11" s="433"/>
      <c r="E11" s="46"/>
      <c r="F11" s="47"/>
      <c r="G11" s="48"/>
      <c r="H11" s="134"/>
      <c r="I11" s="139"/>
    </row>
    <row r="12" spans="1:33" s="100" customFormat="1" ht="11.25" customHeight="1" x14ac:dyDescent="0.2">
      <c r="A12" s="142"/>
      <c r="B12" s="433"/>
      <c r="C12" s="433"/>
      <c r="D12" s="433"/>
      <c r="F12" s="478" t="s">
        <v>18</v>
      </c>
      <c r="H12" s="143"/>
      <c r="I12" s="144"/>
    </row>
    <row r="13" spans="1:33" ht="11.25" customHeight="1" x14ac:dyDescent="0.2">
      <c r="A13" s="132"/>
      <c r="B13" s="434"/>
      <c r="C13" s="434"/>
      <c r="D13" s="434"/>
      <c r="E13" s="104"/>
      <c r="F13" s="479"/>
      <c r="G13" s="104"/>
      <c r="H13" s="134"/>
      <c r="I13" s="139"/>
    </row>
    <row r="14" spans="1:33" ht="3" customHeight="1" x14ac:dyDescent="0.2">
      <c r="A14" s="145"/>
      <c r="B14" s="470" t="s">
        <v>33</v>
      </c>
      <c r="C14" s="466"/>
      <c r="D14" s="466"/>
      <c r="E14" s="101"/>
      <c r="F14" s="467"/>
      <c r="G14" s="101"/>
      <c r="H14" s="134"/>
      <c r="I14" s="139"/>
    </row>
    <row r="15" spans="1:33" ht="11.25" customHeight="1" x14ac:dyDescent="0.2">
      <c r="A15" s="132"/>
      <c r="B15" s="471"/>
      <c r="C15" s="465"/>
      <c r="D15" s="469" t="s">
        <v>133</v>
      </c>
      <c r="E15" s="48"/>
      <c r="F15" s="485">
        <v>3</v>
      </c>
      <c r="G15" s="48"/>
      <c r="H15" s="134"/>
      <c r="I15" s="139"/>
    </row>
    <row r="16" spans="1:33" ht="11.25" customHeight="1" x14ac:dyDescent="0.2">
      <c r="A16" s="132"/>
      <c r="B16" s="471"/>
      <c r="C16" s="102"/>
      <c r="D16" s="469" t="s">
        <v>135</v>
      </c>
      <c r="E16" s="48"/>
      <c r="F16" s="485">
        <v>4</v>
      </c>
      <c r="G16" s="48"/>
      <c r="H16" s="134"/>
      <c r="I16" s="139"/>
    </row>
    <row r="17" spans="1:9" ht="3" customHeight="1" x14ac:dyDescent="0.2">
      <c r="A17" s="132"/>
      <c r="B17" s="472"/>
      <c r="C17" s="103"/>
      <c r="D17" s="480"/>
      <c r="E17" s="104"/>
      <c r="F17" s="486"/>
      <c r="G17" s="104"/>
      <c r="H17" s="134"/>
      <c r="I17" s="139"/>
    </row>
    <row r="18" spans="1:9" ht="3" customHeight="1" x14ac:dyDescent="0.2">
      <c r="A18" s="145"/>
      <c r="B18" s="473"/>
      <c r="C18" s="468"/>
      <c r="D18" s="481"/>
      <c r="E18" s="101"/>
      <c r="F18" s="487"/>
      <c r="G18" s="101"/>
      <c r="H18" s="134"/>
      <c r="I18" s="139"/>
    </row>
    <row r="19" spans="1:9" ht="11.25" customHeight="1" x14ac:dyDescent="0.2">
      <c r="A19" s="132"/>
      <c r="B19" s="471" t="s">
        <v>34</v>
      </c>
      <c r="C19" s="465"/>
      <c r="D19" s="469" t="s">
        <v>134</v>
      </c>
      <c r="E19" s="48"/>
      <c r="F19" s="485">
        <v>5</v>
      </c>
      <c r="G19" s="48"/>
      <c r="H19" s="134"/>
      <c r="I19" s="139"/>
    </row>
    <row r="20" spans="1:9" ht="11.25" customHeight="1" x14ac:dyDescent="0.2">
      <c r="A20" s="132"/>
      <c r="B20" s="471"/>
      <c r="C20" s="102"/>
      <c r="D20" s="469" t="s">
        <v>136</v>
      </c>
      <c r="E20" s="48"/>
      <c r="F20" s="485">
        <v>6</v>
      </c>
      <c r="G20" s="48"/>
      <c r="H20" s="134"/>
      <c r="I20" s="139"/>
    </row>
    <row r="21" spans="1:9" ht="11.25" customHeight="1" x14ac:dyDescent="0.2">
      <c r="A21" s="145"/>
      <c r="B21" s="471"/>
      <c r="C21" s="102"/>
      <c r="D21" s="482" t="s">
        <v>137</v>
      </c>
      <c r="E21" s="48"/>
      <c r="F21" s="485">
        <v>7</v>
      </c>
      <c r="G21" s="48"/>
      <c r="H21" s="134"/>
      <c r="I21" s="139"/>
    </row>
    <row r="22" spans="1:9" ht="11.25" customHeight="1" x14ac:dyDescent="0.2">
      <c r="A22" s="132"/>
      <c r="B22" s="471"/>
      <c r="C22" s="102"/>
      <c r="D22" s="469" t="s">
        <v>138</v>
      </c>
      <c r="E22" s="48"/>
      <c r="F22" s="485">
        <v>8</v>
      </c>
      <c r="G22" s="48"/>
      <c r="H22" s="134"/>
      <c r="I22" s="139"/>
    </row>
    <row r="23" spans="1:9" ht="3" customHeight="1" x14ac:dyDescent="0.2">
      <c r="A23" s="145"/>
      <c r="B23" s="474"/>
      <c r="C23" s="103"/>
      <c r="D23" s="480"/>
      <c r="E23" s="104"/>
      <c r="F23" s="486"/>
      <c r="G23" s="104"/>
      <c r="H23" s="134"/>
      <c r="I23" s="139"/>
    </row>
    <row r="24" spans="1:9" ht="3" customHeight="1" x14ac:dyDescent="0.2">
      <c r="A24" s="145"/>
      <c r="B24" s="473"/>
      <c r="C24" s="468"/>
      <c r="D24" s="481"/>
      <c r="E24" s="101"/>
      <c r="F24" s="487"/>
      <c r="G24" s="101"/>
      <c r="H24" s="134"/>
      <c r="I24" s="139"/>
    </row>
    <row r="25" spans="1:9" ht="11.25" customHeight="1" x14ac:dyDescent="0.2">
      <c r="A25" s="132"/>
      <c r="B25" s="471" t="s">
        <v>35</v>
      </c>
      <c r="C25" s="465"/>
      <c r="D25" s="469" t="s">
        <v>139</v>
      </c>
      <c r="E25" s="48"/>
      <c r="F25" s="485">
        <v>9</v>
      </c>
      <c r="G25" s="48"/>
      <c r="H25" s="134"/>
      <c r="I25" s="139"/>
    </row>
    <row r="26" spans="1:9" ht="11.25" customHeight="1" x14ac:dyDescent="0.2">
      <c r="A26" s="132"/>
      <c r="B26" s="471"/>
      <c r="C26" s="106"/>
      <c r="D26" s="469" t="s">
        <v>141</v>
      </c>
      <c r="E26" s="48"/>
      <c r="F26" s="485">
        <v>10</v>
      </c>
      <c r="G26" s="48"/>
      <c r="H26" s="134"/>
      <c r="I26" s="139"/>
    </row>
    <row r="27" spans="1:9" ht="11.25" customHeight="1" x14ac:dyDescent="0.2">
      <c r="A27" s="132"/>
      <c r="B27" s="471"/>
      <c r="C27" s="106"/>
      <c r="D27" s="482" t="s">
        <v>140</v>
      </c>
      <c r="E27" s="48"/>
      <c r="F27" s="485">
        <v>11</v>
      </c>
      <c r="G27" s="48"/>
      <c r="H27" s="134"/>
      <c r="I27" s="139"/>
    </row>
    <row r="28" spans="1:9" ht="11.25" customHeight="1" x14ac:dyDescent="0.2">
      <c r="A28" s="132"/>
      <c r="B28" s="471"/>
      <c r="C28" s="106"/>
      <c r="D28" s="482" t="s">
        <v>142</v>
      </c>
      <c r="E28" s="48"/>
      <c r="F28" s="485">
        <v>12</v>
      </c>
      <c r="G28" s="48"/>
      <c r="H28" s="134"/>
      <c r="I28" s="139"/>
    </row>
    <row r="29" spans="1:9" ht="3" customHeight="1" x14ac:dyDescent="0.2">
      <c r="A29" s="145"/>
      <c r="B29" s="474"/>
      <c r="C29" s="107"/>
      <c r="D29" s="483"/>
      <c r="E29" s="104"/>
      <c r="F29" s="486"/>
      <c r="G29" s="104"/>
      <c r="H29" s="134"/>
      <c r="I29" s="139"/>
    </row>
    <row r="30" spans="1:9" ht="3" customHeight="1" x14ac:dyDescent="0.2">
      <c r="A30" s="145"/>
      <c r="B30" s="470" t="s">
        <v>54</v>
      </c>
      <c r="C30" s="468"/>
      <c r="D30" s="481"/>
      <c r="E30" s="101"/>
      <c r="F30" s="487"/>
      <c r="G30" s="101"/>
      <c r="H30" s="134"/>
      <c r="I30" s="139"/>
    </row>
    <row r="31" spans="1:9" ht="11.25" customHeight="1" x14ac:dyDescent="0.2">
      <c r="A31" s="132"/>
      <c r="B31" s="471"/>
      <c r="C31" s="102"/>
      <c r="D31" s="469" t="s">
        <v>148</v>
      </c>
      <c r="E31" s="48"/>
      <c r="F31" s="488">
        <v>13</v>
      </c>
      <c r="G31" s="48"/>
      <c r="H31" s="134"/>
      <c r="I31" s="139"/>
    </row>
    <row r="32" spans="1:9" ht="11.25" customHeight="1" x14ac:dyDescent="0.2">
      <c r="A32" s="145"/>
      <c r="B32" s="471"/>
      <c r="C32" s="102"/>
      <c r="D32" s="469" t="s">
        <v>147</v>
      </c>
      <c r="E32" s="48"/>
      <c r="F32" s="488"/>
      <c r="G32" s="48"/>
      <c r="H32" s="134"/>
      <c r="I32" s="139"/>
    </row>
    <row r="33" spans="1:9" ht="3" customHeight="1" x14ac:dyDescent="0.2">
      <c r="A33" s="132"/>
      <c r="B33" s="472"/>
      <c r="C33" s="103"/>
      <c r="D33" s="480"/>
      <c r="E33" s="104"/>
      <c r="F33" s="489"/>
      <c r="G33" s="104"/>
      <c r="H33" s="134"/>
      <c r="I33" s="139"/>
    </row>
    <row r="34" spans="1:9" ht="3" customHeight="1" x14ac:dyDescent="0.2">
      <c r="A34" s="145"/>
      <c r="B34" s="470" t="s">
        <v>91</v>
      </c>
      <c r="C34" s="468"/>
      <c r="D34" s="481"/>
      <c r="E34" s="101"/>
      <c r="F34" s="490"/>
      <c r="G34" s="101"/>
      <c r="H34" s="134"/>
      <c r="I34" s="139"/>
    </row>
    <row r="35" spans="1:9" ht="11.25" customHeight="1" x14ac:dyDescent="0.2">
      <c r="A35" s="132"/>
      <c r="B35" s="471"/>
      <c r="C35" s="102"/>
      <c r="D35" s="469" t="s">
        <v>149</v>
      </c>
      <c r="E35" s="48"/>
      <c r="F35" s="488">
        <v>13</v>
      </c>
      <c r="G35" s="48"/>
      <c r="H35" s="134"/>
      <c r="I35" s="139"/>
    </row>
    <row r="36" spans="1:9" ht="11.25" customHeight="1" x14ac:dyDescent="0.2">
      <c r="A36" s="145"/>
      <c r="B36" s="471"/>
      <c r="C36" s="102"/>
      <c r="D36" s="469" t="s">
        <v>150</v>
      </c>
      <c r="E36" s="48"/>
      <c r="F36" s="488"/>
      <c r="G36" s="48"/>
      <c r="H36" s="134"/>
      <c r="I36" s="139"/>
    </row>
    <row r="37" spans="1:9" ht="3" customHeight="1" x14ac:dyDescent="0.2">
      <c r="A37" s="132"/>
      <c r="B37" s="472"/>
      <c r="C37" s="103"/>
      <c r="D37" s="480"/>
      <c r="E37" s="104"/>
      <c r="F37" s="486"/>
      <c r="G37" s="104"/>
      <c r="H37" s="134"/>
      <c r="I37" s="139"/>
    </row>
    <row r="38" spans="1:9" ht="3" customHeight="1" x14ac:dyDescent="0.2">
      <c r="A38" s="145"/>
      <c r="B38" s="473"/>
      <c r="C38" s="468"/>
      <c r="D38" s="481"/>
      <c r="E38" s="101"/>
      <c r="F38" s="487"/>
      <c r="G38" s="101"/>
      <c r="H38" s="134"/>
      <c r="I38" s="139"/>
    </row>
    <row r="39" spans="1:9" ht="11.25" customHeight="1" x14ac:dyDescent="0.2">
      <c r="A39" s="132"/>
      <c r="B39" s="471" t="s">
        <v>55</v>
      </c>
      <c r="C39" s="147"/>
      <c r="D39" s="469" t="s">
        <v>143</v>
      </c>
      <c r="E39" s="48"/>
      <c r="F39" s="485">
        <v>19</v>
      </c>
      <c r="G39" s="48"/>
      <c r="H39" s="134"/>
      <c r="I39" s="139"/>
    </row>
    <row r="40" spans="1:9" ht="11.25" customHeight="1" x14ac:dyDescent="0.2">
      <c r="A40" s="132"/>
      <c r="B40" s="471"/>
      <c r="D40" s="469" t="s">
        <v>149</v>
      </c>
      <c r="F40" s="491">
        <v>20</v>
      </c>
      <c r="H40" s="134"/>
      <c r="I40" s="139"/>
    </row>
    <row r="41" spans="1:9" ht="11.25" customHeight="1" x14ac:dyDescent="0.2">
      <c r="A41" s="132"/>
      <c r="B41" s="471"/>
      <c r="C41" s="146"/>
      <c r="D41" s="484" t="s">
        <v>144</v>
      </c>
      <c r="F41" s="491">
        <v>21</v>
      </c>
      <c r="H41" s="134"/>
      <c r="I41" s="139"/>
    </row>
    <row r="42" spans="1:9" ht="11.25" customHeight="1" x14ac:dyDescent="0.2">
      <c r="A42" s="132"/>
      <c r="B42" s="471"/>
      <c r="C42" s="147"/>
      <c r="D42" s="469"/>
      <c r="F42" s="491">
        <v>22</v>
      </c>
      <c r="H42" s="134"/>
      <c r="I42" s="139"/>
    </row>
    <row r="43" spans="1:9" ht="3" customHeight="1" x14ac:dyDescent="0.2">
      <c r="A43" s="145"/>
      <c r="B43" s="474"/>
      <c r="C43" s="148"/>
      <c r="D43" s="480"/>
      <c r="E43" s="104"/>
      <c r="F43" s="486"/>
      <c r="G43" s="104"/>
      <c r="H43" s="134"/>
      <c r="I43" s="139"/>
    </row>
    <row r="44" spans="1:9" ht="3" customHeight="1" x14ac:dyDescent="0.2">
      <c r="A44" s="145"/>
      <c r="B44" s="473"/>
      <c r="C44" s="468"/>
      <c r="D44" s="481"/>
      <c r="E44" s="101"/>
      <c r="F44" s="487"/>
      <c r="G44" s="101"/>
      <c r="H44" s="134"/>
      <c r="I44" s="139"/>
    </row>
    <row r="45" spans="1:9" ht="11.25" customHeight="1" x14ac:dyDescent="0.2">
      <c r="A45" s="132"/>
      <c r="B45" s="471" t="s">
        <v>130</v>
      </c>
      <c r="C45" s="147"/>
      <c r="D45" s="469" t="s">
        <v>145</v>
      </c>
      <c r="E45" s="48"/>
      <c r="F45" s="485">
        <v>23</v>
      </c>
      <c r="G45" s="48"/>
      <c r="H45" s="134"/>
      <c r="I45" s="139"/>
    </row>
    <row r="46" spans="1:9" ht="11.25" customHeight="1" x14ac:dyDescent="0.2">
      <c r="A46" s="132"/>
      <c r="B46" s="471"/>
      <c r="C46" s="147"/>
      <c r="D46" s="469"/>
      <c r="E46" s="48"/>
      <c r="F46" s="485">
        <v>24</v>
      </c>
      <c r="G46" s="48"/>
      <c r="H46" s="134"/>
      <c r="I46" s="139"/>
    </row>
    <row r="47" spans="1:9" ht="11.25" customHeight="1" x14ac:dyDescent="0.2">
      <c r="A47" s="132"/>
      <c r="B47" s="471"/>
      <c r="C47" s="147"/>
      <c r="D47" s="469" t="s">
        <v>146</v>
      </c>
      <c r="E47" s="48"/>
      <c r="F47" s="485">
        <v>25</v>
      </c>
      <c r="G47" s="48"/>
      <c r="H47" s="134"/>
      <c r="I47" s="139"/>
    </row>
    <row r="48" spans="1:9" ht="11.25" customHeight="1" x14ac:dyDescent="0.2">
      <c r="A48" s="132"/>
      <c r="B48" s="471"/>
      <c r="C48" s="147"/>
      <c r="D48" s="469"/>
      <c r="E48" s="48"/>
      <c r="F48" s="485">
        <v>26</v>
      </c>
      <c r="G48" s="48"/>
      <c r="H48" s="134"/>
      <c r="I48" s="139"/>
    </row>
    <row r="49" spans="1:9" ht="3" customHeight="1" x14ac:dyDescent="0.2">
      <c r="A49" s="145"/>
      <c r="B49" s="474"/>
      <c r="C49" s="148"/>
      <c r="D49" s="480"/>
      <c r="E49" s="104"/>
      <c r="F49" s="486"/>
      <c r="G49" s="104"/>
      <c r="H49" s="134"/>
      <c r="I49" s="139"/>
    </row>
    <row r="50" spans="1:9" ht="3" customHeight="1" x14ac:dyDescent="0.2">
      <c r="A50" s="145"/>
      <c r="B50" s="473"/>
      <c r="C50" s="468"/>
      <c r="D50" s="481"/>
      <c r="E50" s="101"/>
      <c r="F50" s="487"/>
      <c r="G50" s="101"/>
      <c r="H50" s="134"/>
      <c r="I50" s="139"/>
    </row>
    <row r="51" spans="1:9" ht="11.25" customHeight="1" x14ac:dyDescent="0.2">
      <c r="A51" s="132"/>
      <c r="B51" s="471" t="s">
        <v>131</v>
      </c>
      <c r="C51" s="147"/>
      <c r="D51" s="469" t="s">
        <v>145</v>
      </c>
      <c r="E51" s="48"/>
      <c r="F51" s="485">
        <v>23</v>
      </c>
      <c r="G51" s="48"/>
      <c r="H51" s="134"/>
      <c r="I51" s="139"/>
    </row>
    <row r="52" spans="1:9" ht="11.25" customHeight="1" x14ac:dyDescent="0.2">
      <c r="A52" s="145"/>
      <c r="B52" s="471"/>
      <c r="C52" s="147"/>
      <c r="D52" s="469"/>
      <c r="E52" s="48"/>
      <c r="F52" s="485">
        <v>24</v>
      </c>
      <c r="G52" s="48"/>
      <c r="H52" s="134"/>
      <c r="I52" s="139"/>
    </row>
    <row r="53" spans="1:9" ht="11.25" customHeight="1" x14ac:dyDescent="0.2">
      <c r="A53" s="145"/>
      <c r="B53" s="471"/>
      <c r="C53" s="147"/>
      <c r="D53" s="469" t="s">
        <v>146</v>
      </c>
      <c r="E53" s="48"/>
      <c r="F53" s="485">
        <v>25</v>
      </c>
      <c r="G53" s="48"/>
      <c r="H53" s="134"/>
      <c r="I53" s="139"/>
    </row>
    <row r="54" spans="1:9" ht="11.25" customHeight="1" x14ac:dyDescent="0.2">
      <c r="A54" s="145"/>
      <c r="B54" s="471"/>
      <c r="C54" s="147"/>
      <c r="D54" s="469"/>
      <c r="E54" s="48"/>
      <c r="F54" s="485">
        <v>26</v>
      </c>
      <c r="G54" s="48"/>
      <c r="H54" s="134"/>
      <c r="I54" s="139"/>
    </row>
    <row r="55" spans="1:9" ht="6" customHeight="1" x14ac:dyDescent="0.2">
      <c r="A55" s="145"/>
      <c r="B55" s="298"/>
      <c r="C55" s="148"/>
      <c r="D55" s="104"/>
      <c r="E55" s="104"/>
      <c r="F55" s="105"/>
      <c r="G55" s="104"/>
      <c r="H55" s="134"/>
      <c r="I55" s="139"/>
    </row>
    <row r="56" spans="1:9" ht="7.5" customHeight="1" x14ac:dyDescent="0.2">
      <c r="A56" s="132"/>
      <c r="B56" s="48"/>
      <c r="C56" s="48"/>
      <c r="D56" s="48"/>
      <c r="E56" s="48"/>
      <c r="F56" s="47"/>
      <c r="G56" s="48"/>
      <c r="H56" s="134"/>
      <c r="I56" s="149"/>
    </row>
    <row r="57" spans="1:9" ht="15" customHeight="1" x14ac:dyDescent="0.2">
      <c r="A57" s="150"/>
      <c r="B57" s="151"/>
      <c r="C57" s="151"/>
      <c r="D57" s="151"/>
      <c r="E57" s="151"/>
      <c r="F57" s="151"/>
      <c r="G57" s="151"/>
      <c r="H57" s="152"/>
      <c r="I57" s="149"/>
    </row>
    <row r="58" spans="1:9" ht="11.25" customHeight="1" x14ac:dyDescent="0.2">
      <c r="A58" s="426"/>
      <c r="B58" s="427"/>
      <c r="C58" s="427"/>
      <c r="D58" s="427"/>
      <c r="E58" s="427"/>
      <c r="F58" s="427"/>
      <c r="G58" s="427"/>
      <c r="H58" s="428"/>
      <c r="I58" s="149"/>
    </row>
    <row r="59" spans="1:9" ht="33.75" customHeight="1" x14ac:dyDescent="0.2">
      <c r="A59" s="104"/>
      <c r="B59" s="104"/>
      <c r="C59" s="104"/>
      <c r="D59" s="104"/>
      <c r="E59" s="104"/>
      <c r="F59" s="105"/>
      <c r="G59" s="104"/>
      <c r="H59" s="104"/>
      <c r="I59" s="153"/>
    </row>
  </sheetData>
  <sheetProtection selectLockedCells="1"/>
  <mergeCells count="15">
    <mergeCell ref="B34:B37"/>
    <mergeCell ref="B30:B33"/>
    <mergeCell ref="A58:H58"/>
    <mergeCell ref="B5:D6"/>
    <mergeCell ref="B7:C7"/>
    <mergeCell ref="D7:G7"/>
    <mergeCell ref="B9:G9"/>
    <mergeCell ref="F12:F13"/>
    <mergeCell ref="B11:D13"/>
    <mergeCell ref="B25:B28"/>
    <mergeCell ref="B19:B22"/>
    <mergeCell ref="B45:B48"/>
    <mergeCell ref="B39:B42"/>
    <mergeCell ref="B51:B54"/>
    <mergeCell ref="B14:B17"/>
  </mergeCells>
  <phoneticPr fontId="5" type="noConversion"/>
  <dataValidations count="1">
    <dataValidation type="list" allowBlank="1" showInputMessage="1" showErrorMessage="1" sqref="B7:C7" xr:uid="{00000000-0002-0000-0200-000000000000}">
      <formula1>BM_List</formula1>
    </dataValidation>
  </dataValidation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alignWithMargins="0">
    <oddFooter>&amp;C&amp;"Arial,Bold"&amp;9&amp;F - 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0">
    <tabColor rgb="FF92D050"/>
  </sheetPr>
  <dimension ref="A1:AC84"/>
  <sheetViews>
    <sheetView showGridLines="0" showRowColHeaders="0" workbookViewId="0"/>
    <sheetView workbookViewId="1"/>
  </sheetViews>
  <sheetFormatPr defaultColWidth="9.140625" defaultRowHeight="11.25" customHeight="1" x14ac:dyDescent="0.2"/>
  <cols>
    <col min="1" max="1" width="2.5703125" style="99" customWidth="1"/>
    <col min="2" max="2" width="18.28515625" style="99" customWidth="1"/>
    <col min="3" max="3" width="1.42578125" style="99" customWidth="1"/>
    <col min="4" max="6" width="10.28515625" style="99" customWidth="1"/>
    <col min="7" max="7" width="12.5703125" style="99" customWidth="1"/>
    <col min="8" max="8" width="10.28515625" style="99" customWidth="1"/>
    <col min="9" max="9" width="6.5703125" style="99" customWidth="1"/>
    <col min="10" max="10" width="6.42578125" style="99" customWidth="1"/>
    <col min="11" max="11" width="6.7109375" style="99" customWidth="1"/>
    <col min="12" max="12" width="6.42578125" style="99" customWidth="1"/>
    <col min="13" max="13" width="12.140625" style="99" customWidth="1"/>
    <col min="14" max="14" width="7.85546875" style="99" customWidth="1"/>
    <col min="15" max="15" width="1.42578125" style="99" customWidth="1"/>
    <col min="16" max="16" width="11.7109375" style="99" customWidth="1"/>
    <col min="17" max="17" width="2.5703125" style="99" customWidth="1"/>
    <col min="18" max="18" width="6.42578125" style="130" customWidth="1"/>
    <col min="19" max="19" width="4.85546875" style="130" customWidth="1"/>
    <col min="20" max="20" width="19.5703125" style="131" hidden="1" customWidth="1"/>
    <col min="21" max="21" width="19.42578125" style="131" hidden="1" customWidth="1"/>
    <col min="22" max="22" width="30" style="131" hidden="1" customWidth="1"/>
    <col min="23" max="23" width="16.7109375" style="131" hidden="1" customWidth="1"/>
    <col min="24" max="24" width="16.7109375" style="131" customWidth="1"/>
    <col min="25" max="26" width="8.5703125" style="131" customWidth="1"/>
    <col min="27" max="27" width="3.5703125" style="131" customWidth="1"/>
    <col min="28" max="28" width="17" style="131" customWidth="1"/>
    <col min="29" max="29" width="5.7109375" style="131" customWidth="1"/>
    <col min="30" max="16384" width="9.140625" style="99"/>
  </cols>
  <sheetData>
    <row r="1" spans="1:29" ht="18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71"/>
      <c r="S1" s="154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29" ht="18.75" customHeight="1" x14ac:dyDescent="0.2">
      <c r="A2" s="61"/>
      <c r="B2" s="69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0"/>
      <c r="R2" s="72"/>
      <c r="S2" s="156"/>
      <c r="T2" s="157" t="e">
        <f>VLOOKUP(U2,$T$8:$U$28,2,FALSE)</f>
        <v>#N/A</v>
      </c>
      <c r="U2" s="157" t="str">
        <f>Home!$B$7</f>
        <v>(none)</v>
      </c>
      <c r="V2" s="158" t="str">
        <f>"Selected LA- "&amp;U2</f>
        <v>Selected LA- (none)</v>
      </c>
    </row>
    <row r="3" spans="1:29" ht="18.75" customHeight="1" x14ac:dyDescent="0.2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72"/>
      <c r="S3" s="156"/>
    </row>
    <row r="4" spans="1:29" ht="13.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72"/>
      <c r="S4" s="156"/>
      <c r="U4" s="159">
        <v>0</v>
      </c>
      <c r="V4" s="160">
        <v>21.5</v>
      </c>
    </row>
    <row r="5" spans="1:29" s="164" customFormat="1" ht="15" customHeight="1" x14ac:dyDescent="0.2">
      <c r="A5" s="62"/>
      <c r="B5" s="86" t="s">
        <v>72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3"/>
      <c r="R5" s="73"/>
      <c r="S5" s="161"/>
      <c r="T5" s="162" t="s">
        <v>39</v>
      </c>
      <c r="U5" s="159">
        <f>F29</f>
        <v>18.806407742983801</v>
      </c>
      <c r="V5" s="163">
        <f>U5</f>
        <v>18.806407742983801</v>
      </c>
      <c r="W5" s="100"/>
      <c r="X5" s="100"/>
      <c r="Y5" s="100"/>
      <c r="Z5" s="100"/>
      <c r="AA5" s="100"/>
      <c r="AB5" s="100"/>
      <c r="AC5" s="100"/>
    </row>
    <row r="6" spans="1:29" ht="18" customHeight="1" x14ac:dyDescent="0.2">
      <c r="A6" s="61"/>
      <c r="B6" s="84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40"/>
      <c r="O6" s="51"/>
      <c r="P6" s="51"/>
      <c r="Q6" s="60"/>
      <c r="R6" s="72"/>
      <c r="S6" s="156"/>
      <c r="T6" s="162" t="s">
        <v>42</v>
      </c>
      <c r="U6" s="160">
        <f>F30</f>
        <v>19.698168498168496</v>
      </c>
      <c r="V6" s="163">
        <f>U6</f>
        <v>19.698168498168496</v>
      </c>
    </row>
    <row r="7" spans="1:29" s="168" customFormat="1" ht="37.5" customHeight="1" x14ac:dyDescent="0.2">
      <c r="A7" s="64"/>
      <c r="B7" s="52"/>
      <c r="C7" s="52"/>
      <c r="D7" s="116" t="s">
        <v>36</v>
      </c>
      <c r="E7" s="115" t="s">
        <v>37</v>
      </c>
      <c r="F7" s="115" t="s">
        <v>58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5"/>
      <c r="R7" s="74"/>
      <c r="S7" s="166"/>
      <c r="T7" s="162" t="s">
        <v>40</v>
      </c>
      <c r="U7" s="167">
        <f>F31</f>
        <v>20.008546554701741</v>
      </c>
      <c r="V7" s="167">
        <f>U7</f>
        <v>20.008546554701741</v>
      </c>
      <c r="W7" s="165"/>
      <c r="X7" s="165"/>
      <c r="Y7" s="165"/>
      <c r="Z7" s="165"/>
      <c r="AA7" s="165"/>
      <c r="AB7" s="165"/>
      <c r="AC7" s="165"/>
    </row>
    <row r="8" spans="1:29" s="168" customFormat="1" ht="14.25" customHeight="1" x14ac:dyDescent="0.2">
      <c r="A8" s="124">
        <v>867</v>
      </c>
      <c r="B8" s="53" t="s">
        <v>0</v>
      </c>
      <c r="C8" s="52"/>
      <c r="D8" s="210">
        <v>54.7</v>
      </c>
      <c r="E8" s="211">
        <v>17</v>
      </c>
      <c r="F8" s="212">
        <f>(E8/SUM(D8,E8))*100</f>
        <v>23.709902370990235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5"/>
      <c r="R8" s="74"/>
      <c r="S8" s="166"/>
      <c r="T8" s="169" t="str">
        <f t="shared" ref="T8:T30" si="0">B8</f>
        <v>Bracknell Forest</v>
      </c>
      <c r="U8" s="170" t="b">
        <f>IF(T8=$U$2,79.9)</f>
        <v>0</v>
      </c>
      <c r="W8" s="165"/>
      <c r="X8" s="165"/>
      <c r="Y8" s="165"/>
      <c r="Z8" s="165"/>
      <c r="AA8" s="165"/>
      <c r="AB8" s="165"/>
      <c r="AC8" s="165"/>
    </row>
    <row r="9" spans="1:29" s="168" customFormat="1" ht="14.25" customHeight="1" x14ac:dyDescent="0.2">
      <c r="A9" s="124">
        <v>846</v>
      </c>
      <c r="B9" s="53" t="s">
        <v>22</v>
      </c>
      <c r="C9" s="52"/>
      <c r="D9" s="210">
        <v>212.9</v>
      </c>
      <c r="E9" s="211">
        <v>0</v>
      </c>
      <c r="F9" s="212">
        <f t="shared" ref="F9:F31" si="1">(E9/SUM(D9,E9))*100</f>
        <v>0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65"/>
      <c r="R9" s="74"/>
      <c r="S9" s="166"/>
      <c r="T9" s="169" t="str">
        <f t="shared" si="0"/>
        <v>Brighton &amp; Hove</v>
      </c>
      <c r="U9" s="170" t="b">
        <f t="shared" ref="U9:U30" si="2">IF(T9=$U$2,79.9)</f>
        <v>0</v>
      </c>
      <c r="W9" s="165"/>
      <c r="X9" s="165"/>
      <c r="Y9" s="165"/>
      <c r="Z9" s="165"/>
      <c r="AA9" s="165"/>
      <c r="AB9" s="165"/>
      <c r="AC9" s="165"/>
    </row>
    <row r="10" spans="1:29" s="168" customFormat="1" ht="14.25" customHeight="1" x14ac:dyDescent="0.2">
      <c r="A10" s="124">
        <v>825</v>
      </c>
      <c r="B10" s="53" t="s">
        <v>8</v>
      </c>
      <c r="C10" s="52"/>
      <c r="D10" s="210">
        <v>225.2</v>
      </c>
      <c r="E10" s="211">
        <v>79</v>
      </c>
      <c r="F10" s="212">
        <f t="shared" si="1"/>
        <v>25.96975673898751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65"/>
      <c r="R10" s="74"/>
      <c r="S10" s="166"/>
      <c r="T10" s="169" t="str">
        <f t="shared" si="0"/>
        <v>Buckinghamshire</v>
      </c>
      <c r="U10" s="170" t="b">
        <f t="shared" si="2"/>
        <v>0</v>
      </c>
      <c r="W10" s="165"/>
      <c r="X10" s="165"/>
      <c r="Y10" s="165"/>
      <c r="Z10" s="165"/>
      <c r="AA10" s="165"/>
      <c r="AB10" s="165"/>
      <c r="AC10" s="165"/>
    </row>
    <row r="11" spans="1:29" s="168" customFormat="1" ht="14.25" customHeight="1" x14ac:dyDescent="0.2">
      <c r="A11" s="124">
        <v>845</v>
      </c>
      <c r="B11" s="53" t="s">
        <v>4</v>
      </c>
      <c r="C11" s="52"/>
      <c r="D11" s="210">
        <v>338.5</v>
      </c>
      <c r="E11" s="213">
        <v>18</v>
      </c>
      <c r="F11" s="214">
        <f t="shared" si="1"/>
        <v>5.0490883590462836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65"/>
      <c r="R11" s="74"/>
      <c r="S11" s="166"/>
      <c r="T11" s="169" t="str">
        <f t="shared" si="0"/>
        <v>East Sussex</v>
      </c>
      <c r="U11" s="170" t="b">
        <f t="shared" si="2"/>
        <v>0</v>
      </c>
      <c r="W11" s="165"/>
      <c r="X11" s="165"/>
      <c r="Y11" s="165"/>
      <c r="Z11" s="165"/>
      <c r="AA11" s="165"/>
      <c r="AB11" s="165"/>
      <c r="AC11" s="165"/>
    </row>
    <row r="12" spans="1:29" s="168" customFormat="1" ht="14.25" customHeight="1" x14ac:dyDescent="0.2">
      <c r="A12" s="124">
        <v>850</v>
      </c>
      <c r="B12" s="53" t="s">
        <v>6</v>
      </c>
      <c r="C12" s="52"/>
      <c r="D12" s="210">
        <v>494</v>
      </c>
      <c r="E12" s="211">
        <v>74</v>
      </c>
      <c r="F12" s="214">
        <f t="shared" si="1"/>
        <v>13.028169014084506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65"/>
      <c r="R12" s="74"/>
      <c r="S12" s="166"/>
      <c r="T12" s="169" t="str">
        <f t="shared" si="0"/>
        <v>Hampshire</v>
      </c>
      <c r="U12" s="170" t="b">
        <f t="shared" si="2"/>
        <v>0</v>
      </c>
      <c r="W12" s="165"/>
      <c r="X12" s="165"/>
      <c r="Y12" s="165"/>
      <c r="Z12" s="165"/>
      <c r="AA12" s="165"/>
      <c r="AB12" s="165"/>
      <c r="AC12" s="165"/>
    </row>
    <row r="13" spans="1:29" s="168" customFormat="1" ht="14.25" customHeight="1" x14ac:dyDescent="0.2">
      <c r="A13" s="124">
        <v>921</v>
      </c>
      <c r="B13" s="53" t="s">
        <v>1</v>
      </c>
      <c r="C13" s="52"/>
      <c r="D13" s="210">
        <v>63</v>
      </c>
      <c r="E13" s="211">
        <v>14</v>
      </c>
      <c r="F13" s="214">
        <f t="shared" si="1"/>
        <v>18.181818181818183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65"/>
      <c r="R13" s="74"/>
      <c r="S13" s="166"/>
      <c r="T13" s="169" t="str">
        <f t="shared" si="0"/>
        <v>Isle of Wight</v>
      </c>
      <c r="U13" s="170" t="b">
        <f t="shared" si="2"/>
        <v>0</v>
      </c>
      <c r="W13" s="165"/>
      <c r="X13" s="165"/>
      <c r="Y13" s="165"/>
      <c r="Z13" s="165"/>
      <c r="AA13" s="165"/>
      <c r="AB13" s="165"/>
      <c r="AC13" s="165"/>
    </row>
    <row r="14" spans="1:29" s="168" customFormat="1" ht="14.25" customHeight="1" x14ac:dyDescent="0.2">
      <c r="A14" s="124">
        <v>886</v>
      </c>
      <c r="B14" s="53" t="s">
        <v>9</v>
      </c>
      <c r="C14" s="52"/>
      <c r="D14" s="210">
        <v>756.7</v>
      </c>
      <c r="E14" s="211">
        <v>149</v>
      </c>
      <c r="F14" s="214">
        <f t="shared" si="1"/>
        <v>16.451363586176438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65"/>
      <c r="R14" s="74"/>
      <c r="S14" s="166"/>
      <c r="T14" s="169" t="str">
        <f t="shared" si="0"/>
        <v>Kent</v>
      </c>
      <c r="U14" s="170" t="b">
        <f t="shared" si="2"/>
        <v>0</v>
      </c>
      <c r="W14" s="165"/>
      <c r="X14" s="165"/>
      <c r="Y14" s="165"/>
      <c r="Z14" s="165"/>
      <c r="AA14" s="165"/>
      <c r="AB14" s="165"/>
      <c r="AC14" s="165"/>
    </row>
    <row r="15" spans="1:29" s="168" customFormat="1" ht="14.25" customHeight="1" x14ac:dyDescent="0.2">
      <c r="A15" s="124">
        <v>887</v>
      </c>
      <c r="B15" s="53" t="s">
        <v>2</v>
      </c>
      <c r="C15" s="52"/>
      <c r="D15" s="210">
        <v>191.5</v>
      </c>
      <c r="E15" s="211">
        <v>79.8</v>
      </c>
      <c r="F15" s="214">
        <f t="shared" si="1"/>
        <v>29.413932915591595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65"/>
      <c r="R15" s="74"/>
      <c r="S15" s="166"/>
      <c r="T15" s="169" t="str">
        <f t="shared" si="0"/>
        <v>Medway</v>
      </c>
      <c r="U15" s="170" t="b">
        <f t="shared" si="2"/>
        <v>0</v>
      </c>
      <c r="W15" s="165"/>
      <c r="X15" s="165"/>
      <c r="Y15" s="165"/>
      <c r="Z15" s="165"/>
      <c r="AA15" s="165"/>
      <c r="AB15" s="165"/>
      <c r="AC15" s="165"/>
    </row>
    <row r="16" spans="1:29" s="168" customFormat="1" ht="14.25" customHeight="1" x14ac:dyDescent="0.2">
      <c r="A16" s="124">
        <v>826</v>
      </c>
      <c r="B16" s="53" t="s">
        <v>10</v>
      </c>
      <c r="C16" s="52"/>
      <c r="D16" s="210">
        <v>151.4</v>
      </c>
      <c r="E16" s="211">
        <v>35</v>
      </c>
      <c r="F16" s="214">
        <f t="shared" si="1"/>
        <v>18.776824034334762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65"/>
      <c r="R16" s="74"/>
      <c r="S16" s="166"/>
      <c r="T16" s="169" t="str">
        <f t="shared" si="0"/>
        <v>Milton Keynes</v>
      </c>
      <c r="U16" s="170" t="b">
        <f t="shared" si="2"/>
        <v>0</v>
      </c>
      <c r="W16" s="165"/>
      <c r="X16" s="165"/>
      <c r="Y16" s="165"/>
      <c r="Z16" s="165"/>
      <c r="AA16" s="165"/>
      <c r="AB16" s="165"/>
      <c r="AC16" s="165"/>
    </row>
    <row r="17" spans="1:29" s="168" customFormat="1" ht="14.25" customHeight="1" x14ac:dyDescent="0.2">
      <c r="A17" s="124">
        <v>931</v>
      </c>
      <c r="B17" s="53" t="s">
        <v>11</v>
      </c>
      <c r="C17" s="52"/>
      <c r="D17" s="210">
        <v>403</v>
      </c>
      <c r="E17" s="211">
        <v>40</v>
      </c>
      <c r="F17" s="214">
        <f t="shared" si="1"/>
        <v>9.0293453724604973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65"/>
      <c r="R17" s="74"/>
      <c r="S17" s="166"/>
      <c r="T17" s="169" t="str">
        <f t="shared" si="0"/>
        <v>Oxfordshire</v>
      </c>
      <c r="U17" s="170" t="b">
        <f t="shared" si="2"/>
        <v>0</v>
      </c>
      <c r="W17" s="165"/>
      <c r="X17" s="165"/>
      <c r="Y17" s="165"/>
      <c r="Z17" s="165"/>
      <c r="AA17" s="165"/>
      <c r="AB17" s="165"/>
      <c r="AC17" s="165"/>
    </row>
    <row r="18" spans="1:29" s="168" customFormat="1" ht="14.25" customHeight="1" x14ac:dyDescent="0.2">
      <c r="A18" s="124">
        <v>851</v>
      </c>
      <c r="B18" s="53" t="s">
        <v>12</v>
      </c>
      <c r="C18" s="52"/>
      <c r="D18" s="210">
        <v>143.4</v>
      </c>
      <c r="E18" s="211">
        <v>14</v>
      </c>
      <c r="F18" s="214">
        <f t="shared" si="1"/>
        <v>8.8945362134688697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65"/>
      <c r="R18" s="74"/>
      <c r="S18" s="166"/>
      <c r="T18" s="169" t="str">
        <f t="shared" si="0"/>
        <v>Portsmouth</v>
      </c>
      <c r="U18" s="170" t="b">
        <f t="shared" si="2"/>
        <v>0</v>
      </c>
      <c r="W18" s="165"/>
      <c r="X18" s="165"/>
      <c r="Y18" s="165"/>
      <c r="Z18" s="165"/>
      <c r="AA18" s="165"/>
      <c r="AB18" s="165"/>
      <c r="AC18" s="165"/>
    </row>
    <row r="19" spans="1:29" s="168" customFormat="1" ht="14.25" customHeight="1" x14ac:dyDescent="0.2">
      <c r="A19" s="124">
        <v>870</v>
      </c>
      <c r="B19" s="53" t="s">
        <v>3</v>
      </c>
      <c r="C19" s="52"/>
      <c r="D19" s="210">
        <v>106.5</v>
      </c>
      <c r="E19" s="211">
        <v>41</v>
      </c>
      <c r="F19" s="214">
        <f t="shared" si="1"/>
        <v>27.796610169491526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65"/>
      <c r="R19" s="74"/>
      <c r="S19" s="166"/>
      <c r="T19" s="169" t="str">
        <f t="shared" si="0"/>
        <v>Reading</v>
      </c>
      <c r="U19" s="170" t="b">
        <f t="shared" si="2"/>
        <v>0</v>
      </c>
      <c r="W19" s="165"/>
      <c r="X19" s="165"/>
      <c r="Y19" s="165"/>
      <c r="Z19" s="165"/>
      <c r="AA19" s="165"/>
      <c r="AB19" s="165"/>
      <c r="AC19" s="165"/>
    </row>
    <row r="20" spans="1:29" s="168" customFormat="1" ht="14.25" customHeight="1" x14ac:dyDescent="0.2">
      <c r="A20" s="124">
        <v>871</v>
      </c>
      <c r="B20" s="53" t="s">
        <v>13</v>
      </c>
      <c r="C20" s="52"/>
      <c r="D20" s="210">
        <v>89.6</v>
      </c>
      <c r="E20" s="211">
        <v>51</v>
      </c>
      <c r="F20" s="214">
        <f t="shared" si="1"/>
        <v>36.273115220483646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65"/>
      <c r="R20" s="74"/>
      <c r="S20" s="166"/>
      <c r="T20" s="169" t="str">
        <f t="shared" si="0"/>
        <v>Slough</v>
      </c>
      <c r="U20" s="170" t="b">
        <f t="shared" si="2"/>
        <v>0</v>
      </c>
      <c r="W20" s="165"/>
      <c r="X20" s="165"/>
      <c r="Y20" s="165"/>
      <c r="Z20" s="165"/>
      <c r="AA20" s="165"/>
      <c r="AB20" s="165"/>
      <c r="AC20" s="165"/>
    </row>
    <row r="21" spans="1:29" s="168" customFormat="1" ht="14.25" customHeight="1" x14ac:dyDescent="0.2">
      <c r="A21" s="124">
        <v>933</v>
      </c>
      <c r="B21" s="53" t="s">
        <v>27</v>
      </c>
      <c r="C21" s="52"/>
      <c r="D21" s="210">
        <v>260.10000000000002</v>
      </c>
      <c r="E21" s="211">
        <v>42</v>
      </c>
      <c r="F21" s="214">
        <f t="shared" si="1"/>
        <v>13.902681231380337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65"/>
      <c r="R21" s="74"/>
      <c r="S21" s="166"/>
      <c r="T21" s="169" t="str">
        <f t="shared" si="0"/>
        <v>Somerset</v>
      </c>
      <c r="U21" s="170" t="b">
        <f t="shared" si="2"/>
        <v>0</v>
      </c>
      <c r="W21" s="165"/>
      <c r="X21" s="165"/>
      <c r="Y21" s="165"/>
      <c r="Z21" s="165"/>
      <c r="AA21" s="165"/>
      <c r="AB21" s="165"/>
      <c r="AC21" s="165"/>
    </row>
    <row r="22" spans="1:29" s="168" customFormat="1" ht="14.25" customHeight="1" x14ac:dyDescent="0.2">
      <c r="A22" s="124">
        <v>852</v>
      </c>
      <c r="B22" s="53" t="s">
        <v>14</v>
      </c>
      <c r="C22" s="52"/>
      <c r="D22" s="210">
        <v>226.9</v>
      </c>
      <c r="E22" s="211">
        <v>65</v>
      </c>
      <c r="F22" s="214">
        <f t="shared" si="1"/>
        <v>22.267899965741695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65"/>
      <c r="R22" s="74"/>
      <c r="S22" s="166"/>
      <c r="T22" s="169" t="str">
        <f t="shared" si="0"/>
        <v>Southampton</v>
      </c>
      <c r="U22" s="170" t="b">
        <f t="shared" si="2"/>
        <v>0</v>
      </c>
      <c r="W22" s="165"/>
      <c r="X22" s="165"/>
      <c r="Y22" s="165"/>
      <c r="Z22" s="165"/>
      <c r="AA22" s="165"/>
      <c r="AB22" s="165"/>
      <c r="AC22" s="165"/>
    </row>
    <row r="23" spans="1:29" s="168" customFormat="1" ht="14.25" customHeight="1" x14ac:dyDescent="0.2">
      <c r="A23" s="124">
        <v>936</v>
      </c>
      <c r="B23" s="53" t="s">
        <v>7</v>
      </c>
      <c r="C23" s="52"/>
      <c r="D23" s="210">
        <v>465</v>
      </c>
      <c r="E23" s="211">
        <v>199</v>
      </c>
      <c r="F23" s="214">
        <f t="shared" si="1"/>
        <v>29.96987951807229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65"/>
      <c r="R23" s="74"/>
      <c r="S23" s="166"/>
      <c r="T23" s="169" t="str">
        <f t="shared" si="0"/>
        <v>Surrey</v>
      </c>
      <c r="U23" s="170" t="b">
        <f t="shared" si="2"/>
        <v>0</v>
      </c>
      <c r="W23" s="165"/>
      <c r="X23" s="165"/>
      <c r="Y23" s="165"/>
      <c r="Z23" s="165"/>
      <c r="AA23" s="165"/>
      <c r="AB23" s="165"/>
      <c r="AC23" s="165"/>
    </row>
    <row r="24" spans="1:29" s="168" customFormat="1" ht="14.25" customHeight="1" x14ac:dyDescent="0.2">
      <c r="A24" s="124">
        <v>866</v>
      </c>
      <c r="B24" s="53" t="s">
        <v>41</v>
      </c>
      <c r="C24" s="52"/>
      <c r="D24" s="210">
        <v>134.9</v>
      </c>
      <c r="E24" s="211">
        <v>68</v>
      </c>
      <c r="F24" s="214">
        <f t="shared" si="1"/>
        <v>33.514046328240511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65"/>
      <c r="R24" s="74"/>
      <c r="S24" s="166"/>
      <c r="T24" s="169" t="str">
        <f t="shared" si="0"/>
        <v>Swindon</v>
      </c>
      <c r="U24" s="170" t="b">
        <f t="shared" si="2"/>
        <v>0</v>
      </c>
      <c r="W24" s="165"/>
      <c r="X24" s="165"/>
      <c r="Y24" s="165"/>
      <c r="Z24" s="165"/>
      <c r="AA24" s="165"/>
      <c r="AB24" s="165"/>
      <c r="AC24" s="165"/>
    </row>
    <row r="25" spans="1:29" s="168" customFormat="1" ht="14.25" customHeight="1" x14ac:dyDescent="0.2">
      <c r="A25" s="124">
        <v>869</v>
      </c>
      <c r="B25" s="53" t="s">
        <v>15</v>
      </c>
      <c r="C25" s="52"/>
      <c r="D25" s="210">
        <v>71.900000000000006</v>
      </c>
      <c r="E25" s="213">
        <v>38</v>
      </c>
      <c r="F25" s="214">
        <f t="shared" si="1"/>
        <v>34.576888080072791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65"/>
      <c r="R25" s="74"/>
      <c r="S25" s="166"/>
      <c r="T25" s="169" t="str">
        <f t="shared" si="0"/>
        <v>West Berkshire</v>
      </c>
      <c r="U25" s="170" t="b">
        <f t="shared" si="2"/>
        <v>0</v>
      </c>
      <c r="W25" s="165"/>
      <c r="X25" s="165"/>
      <c r="Y25" s="165"/>
      <c r="Z25" s="165"/>
      <c r="AA25" s="165"/>
      <c r="AB25" s="165"/>
      <c r="AC25" s="165"/>
    </row>
    <row r="26" spans="1:29" s="168" customFormat="1" ht="14.25" customHeight="1" x14ac:dyDescent="0.2">
      <c r="A26" s="124">
        <v>938</v>
      </c>
      <c r="B26" s="53" t="s">
        <v>5</v>
      </c>
      <c r="C26" s="52"/>
      <c r="D26" s="210">
        <v>458.1</v>
      </c>
      <c r="E26" s="213">
        <v>89</v>
      </c>
      <c r="F26" s="214">
        <f t="shared" si="1"/>
        <v>16.267592761835132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65"/>
      <c r="R26" s="74"/>
      <c r="S26" s="166"/>
      <c r="T26" s="169" t="str">
        <f t="shared" si="0"/>
        <v>West Sussex</v>
      </c>
      <c r="U26" s="170" t="b">
        <f t="shared" si="2"/>
        <v>0</v>
      </c>
      <c r="W26" s="165"/>
      <c r="X26" s="165"/>
      <c r="Y26" s="165"/>
      <c r="Z26" s="165"/>
      <c r="AA26" s="165"/>
      <c r="AB26" s="165"/>
      <c r="AC26" s="165"/>
    </row>
    <row r="27" spans="1:29" s="168" customFormat="1" ht="14.25" customHeight="1" x14ac:dyDescent="0.2">
      <c r="A27" s="124">
        <v>868</v>
      </c>
      <c r="B27" s="53" t="s">
        <v>21</v>
      </c>
      <c r="C27" s="52"/>
      <c r="D27" s="210">
        <v>58.5</v>
      </c>
      <c r="E27" s="211">
        <v>39</v>
      </c>
      <c r="F27" s="214">
        <f t="shared" si="1"/>
        <v>40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65"/>
      <c r="R27" s="74"/>
      <c r="S27" s="166"/>
      <c r="T27" s="169" t="str">
        <f t="shared" si="0"/>
        <v>Windsor &amp; Maidenhead</v>
      </c>
      <c r="U27" s="170" t="b">
        <f t="shared" si="2"/>
        <v>0</v>
      </c>
      <c r="W27" s="165"/>
      <c r="X27" s="165"/>
      <c r="Y27" s="165"/>
      <c r="Z27" s="165"/>
      <c r="AA27" s="165"/>
      <c r="AB27" s="165"/>
      <c r="AC27" s="165"/>
    </row>
    <row r="28" spans="1:29" s="168" customFormat="1" ht="14.25" customHeight="1" x14ac:dyDescent="0.2">
      <c r="A28" s="124">
        <v>872</v>
      </c>
      <c r="B28" s="53" t="s">
        <v>16</v>
      </c>
      <c r="C28" s="52"/>
      <c r="D28" s="210">
        <v>86.3</v>
      </c>
      <c r="E28" s="211">
        <v>23</v>
      </c>
      <c r="F28" s="214">
        <f t="shared" si="1"/>
        <v>21.043000914913083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65"/>
      <c r="R28" s="74"/>
      <c r="S28" s="166"/>
      <c r="T28" s="169" t="str">
        <f t="shared" si="0"/>
        <v>Wokingham</v>
      </c>
      <c r="U28" s="170" t="b">
        <f t="shared" si="2"/>
        <v>0</v>
      </c>
      <c r="W28" s="165"/>
      <c r="X28" s="165"/>
      <c r="Y28" s="165"/>
      <c r="Z28" s="165"/>
      <c r="AA28" s="165"/>
      <c r="AB28" s="165"/>
      <c r="AC28" s="165"/>
    </row>
    <row r="29" spans="1:29" s="168" customFormat="1" ht="14.25" customHeight="1" x14ac:dyDescent="0.2">
      <c r="A29" s="124">
        <v>108</v>
      </c>
      <c r="B29" s="70" t="s">
        <v>23</v>
      </c>
      <c r="C29" s="52"/>
      <c r="D29" s="215">
        <v>4597.1000000000004</v>
      </c>
      <c r="E29" s="216">
        <v>1064.8</v>
      </c>
      <c r="F29" s="217">
        <f>(E29/SUM(D29,E29))*100</f>
        <v>18.806407742983801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65"/>
      <c r="R29" s="74"/>
      <c r="S29" s="166"/>
      <c r="T29" s="169" t="str">
        <f t="shared" si="0"/>
        <v>South East</v>
      </c>
      <c r="U29" s="170" t="b">
        <f t="shared" si="2"/>
        <v>0</v>
      </c>
      <c r="W29" s="165"/>
      <c r="X29" s="165"/>
      <c r="Y29" s="165"/>
      <c r="Z29" s="165"/>
      <c r="AA29" s="165"/>
      <c r="AB29" s="165"/>
      <c r="AC29" s="165"/>
    </row>
    <row r="30" spans="1:29" s="168" customFormat="1" ht="14.25" customHeight="1" x14ac:dyDescent="0.2">
      <c r="A30" s="124">
        <v>109</v>
      </c>
      <c r="B30" s="97" t="s">
        <v>43</v>
      </c>
      <c r="C30" s="52"/>
      <c r="D30" s="218">
        <v>2740.3000000000006</v>
      </c>
      <c r="E30" s="219">
        <v>672.19999999999993</v>
      </c>
      <c r="F30" s="220">
        <f t="shared" si="1"/>
        <v>19.698168498168496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65"/>
      <c r="R30" s="74"/>
      <c r="S30" s="166"/>
      <c r="T30" s="169" t="str">
        <f t="shared" si="0"/>
        <v>South West</v>
      </c>
      <c r="U30" s="170" t="b">
        <f t="shared" si="2"/>
        <v>0</v>
      </c>
      <c r="W30" s="165"/>
      <c r="X30" s="165"/>
      <c r="Y30" s="165"/>
      <c r="Z30" s="165"/>
      <c r="AA30" s="165"/>
      <c r="AB30" s="165"/>
      <c r="AC30" s="165"/>
    </row>
    <row r="31" spans="1:29" s="131" customFormat="1" ht="14.25" customHeight="1" x14ac:dyDescent="0.2">
      <c r="A31" s="124">
        <v>100</v>
      </c>
      <c r="B31" s="88" t="s">
        <v>38</v>
      </c>
      <c r="C31" s="49"/>
      <c r="D31" s="221">
        <v>31635.100000000009</v>
      </c>
      <c r="E31" s="222">
        <v>7913.0000000000027</v>
      </c>
      <c r="F31" s="223">
        <f t="shared" si="1"/>
        <v>20.008546554701741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60"/>
      <c r="R31" s="72"/>
      <c r="S31" s="156"/>
      <c r="T31" s="171" t="s">
        <v>38</v>
      </c>
      <c r="U31" s="172"/>
      <c r="W31" s="165"/>
      <c r="X31" s="165"/>
      <c r="Y31" s="165"/>
      <c r="Z31" s="165"/>
      <c r="AA31" s="165"/>
      <c r="AB31" s="165"/>
      <c r="AC31" s="165"/>
    </row>
    <row r="32" spans="1:29" s="131" customFormat="1" ht="15" customHeight="1" x14ac:dyDescent="0.2">
      <c r="A32" s="61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0"/>
      <c r="R32" s="72"/>
      <c r="S32" s="156"/>
      <c r="W32" s="165"/>
      <c r="X32" s="165"/>
      <c r="Y32" s="165"/>
      <c r="Z32" s="165"/>
      <c r="AA32" s="165"/>
      <c r="AB32" s="165"/>
      <c r="AC32" s="165"/>
    </row>
    <row r="33" spans="1:29" s="131" customFormat="1" ht="15" customHeight="1" x14ac:dyDescent="0.2">
      <c r="A33" s="438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40"/>
      <c r="R33" s="72"/>
      <c r="S33" s="156"/>
      <c r="W33" s="165"/>
      <c r="X33" s="165"/>
      <c r="Y33" s="165"/>
      <c r="Z33" s="165"/>
      <c r="AA33" s="165"/>
      <c r="AB33" s="165"/>
      <c r="AC33" s="165"/>
    </row>
    <row r="34" spans="1:29" s="131" customFormat="1" ht="11.25" customHeight="1" x14ac:dyDescent="0.2">
      <c r="A34" s="441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3"/>
      <c r="R34" s="72"/>
      <c r="S34" s="156"/>
      <c r="U34" s="173"/>
      <c r="W34" s="165"/>
      <c r="X34" s="165"/>
      <c r="Y34" s="165"/>
      <c r="Z34" s="165"/>
      <c r="AA34" s="165"/>
      <c r="AB34" s="165"/>
      <c r="AC34" s="165"/>
    </row>
    <row r="35" spans="1:29" s="131" customFormat="1" ht="13.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8"/>
      <c r="R35" s="72"/>
      <c r="S35" s="174"/>
      <c r="T35" s="175"/>
      <c r="U35" s="175"/>
      <c r="V35" s="175"/>
      <c r="W35" s="165"/>
      <c r="X35" s="165"/>
      <c r="Y35" s="165"/>
      <c r="Z35" s="165"/>
      <c r="AA35" s="165"/>
      <c r="AB35" s="165"/>
      <c r="AC35" s="165"/>
    </row>
    <row r="36" spans="1:29" s="131" customFormat="1" ht="15" customHeight="1" x14ac:dyDescent="0.25">
      <c r="A36" s="59"/>
      <c r="B36" s="86" t="s">
        <v>77</v>
      </c>
      <c r="C36" s="51"/>
      <c r="D36" s="51"/>
      <c r="E36" s="51"/>
      <c r="F36" s="51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0"/>
      <c r="R36" s="72"/>
      <c r="S36" s="156"/>
      <c r="T36" s="175"/>
      <c r="U36" s="175"/>
      <c r="V36" s="175"/>
      <c r="W36" s="165"/>
      <c r="X36" s="165"/>
    </row>
    <row r="37" spans="1:29" s="131" customFormat="1" ht="18" customHeight="1" x14ac:dyDescent="0.2">
      <c r="A37" s="61"/>
      <c r="B37" s="202"/>
      <c r="C37" s="51"/>
      <c r="D37" s="51"/>
      <c r="E37" s="51"/>
      <c r="F37" s="51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0"/>
      <c r="R37" s="72"/>
      <c r="S37" s="156"/>
      <c r="T37" s="175"/>
      <c r="U37" s="175"/>
      <c r="V37" s="175"/>
      <c r="W37" s="165"/>
      <c r="X37" s="165"/>
    </row>
    <row r="38" spans="1:29" s="131" customFormat="1" ht="37.5" customHeight="1" x14ac:dyDescent="0.2">
      <c r="A38" s="61"/>
      <c r="B38" s="52"/>
      <c r="C38" s="52"/>
      <c r="D38" s="112" t="s">
        <v>64</v>
      </c>
      <c r="E38" s="92" t="s">
        <v>68</v>
      </c>
      <c r="F38" s="85" t="s">
        <v>81</v>
      </c>
      <c r="G38" s="93" t="s">
        <v>28</v>
      </c>
      <c r="H38" s="94" t="s">
        <v>69</v>
      </c>
      <c r="I38" s="38"/>
      <c r="J38" s="38"/>
      <c r="K38" s="38"/>
      <c r="L38" s="38"/>
      <c r="M38" s="38"/>
      <c r="N38" s="38"/>
      <c r="O38" s="38"/>
      <c r="P38" s="38"/>
      <c r="Q38" s="60"/>
      <c r="R38" s="72"/>
      <c r="S38" s="156"/>
      <c r="T38" s="175"/>
      <c r="U38" s="175"/>
      <c r="V38" s="175"/>
      <c r="W38" s="165"/>
      <c r="X38" s="165"/>
    </row>
    <row r="39" spans="1:29" s="164" customFormat="1" ht="16.5" customHeight="1" x14ac:dyDescent="0.2">
      <c r="A39" s="124">
        <v>867</v>
      </c>
      <c r="B39" s="53" t="s">
        <v>0</v>
      </c>
      <c r="C39" s="52"/>
      <c r="D39" s="234">
        <v>13.661202185792348</v>
      </c>
      <c r="E39" s="234">
        <v>19.011406844106464</v>
      </c>
      <c r="F39" s="224">
        <v>23.709902370990235</v>
      </c>
      <c r="G39" s="89"/>
      <c r="H39" s="250">
        <f>(F39-D39)</f>
        <v>10.048700185197887</v>
      </c>
      <c r="I39" s="38"/>
      <c r="J39" s="38"/>
      <c r="K39" s="38"/>
      <c r="L39" s="38"/>
      <c r="M39" s="38"/>
      <c r="N39" s="38"/>
      <c r="O39" s="38"/>
      <c r="P39" s="38"/>
      <c r="Q39" s="63"/>
      <c r="R39" s="73"/>
      <c r="S39" s="161"/>
      <c r="T39" s="176" t="str">
        <f>B39</f>
        <v>Bracknell Forest</v>
      </c>
      <c r="U39" s="177" t="b">
        <f t="shared" ref="U39:U60" si="3">IF(T39=$U$2,H39)</f>
        <v>0</v>
      </c>
      <c r="V39" s="175"/>
      <c r="W39" s="165"/>
      <c r="X39" s="165"/>
      <c r="Y39" s="131"/>
      <c r="Z39" s="131"/>
      <c r="AA39" s="131"/>
      <c r="AB39" s="131"/>
      <c r="AC39" s="131"/>
    </row>
    <row r="40" spans="1:29" ht="16.5" customHeight="1" x14ac:dyDescent="0.2">
      <c r="A40" s="124">
        <v>846</v>
      </c>
      <c r="B40" s="53" t="s">
        <v>22</v>
      </c>
      <c r="C40" s="52"/>
      <c r="D40" s="234">
        <v>1.0123239436619718</v>
      </c>
      <c r="E40" s="234">
        <v>0</v>
      </c>
      <c r="F40" s="225">
        <v>0</v>
      </c>
      <c r="G40" s="90"/>
      <c r="H40" s="251">
        <f t="shared" ref="H40:H63" si="4">(F40-D40)</f>
        <v>-1.0123239436619718</v>
      </c>
      <c r="I40" s="41"/>
      <c r="J40" s="41"/>
      <c r="K40" s="41"/>
      <c r="L40" s="38"/>
      <c r="M40" s="38"/>
      <c r="N40" s="38"/>
      <c r="O40" s="38"/>
      <c r="P40" s="38"/>
      <c r="Q40" s="60"/>
      <c r="R40" s="72"/>
      <c r="S40" s="156"/>
      <c r="T40" s="176" t="str">
        <f t="shared" ref="T40:T60" si="5">B40</f>
        <v>Brighton &amp; Hove</v>
      </c>
      <c r="U40" s="177" t="b">
        <f t="shared" si="3"/>
        <v>0</v>
      </c>
      <c r="V40" s="175"/>
      <c r="W40" s="165"/>
      <c r="X40" s="165"/>
    </row>
    <row r="41" spans="1:29" ht="16.5" customHeight="1" x14ac:dyDescent="0.2">
      <c r="A41" s="124">
        <v>825</v>
      </c>
      <c r="B41" s="53" t="s">
        <v>8</v>
      </c>
      <c r="C41" s="52"/>
      <c r="D41" s="234">
        <v>33.3117723156533</v>
      </c>
      <c r="E41" s="234">
        <v>24.947294448348558</v>
      </c>
      <c r="F41" s="225">
        <v>25.96975673898751</v>
      </c>
      <c r="G41" s="90"/>
      <c r="H41" s="251">
        <f t="shared" si="4"/>
        <v>-7.3420155766657906</v>
      </c>
      <c r="I41" s="41"/>
      <c r="J41" s="41"/>
      <c r="K41" s="41"/>
      <c r="L41" s="38"/>
      <c r="M41" s="38"/>
      <c r="N41" s="38"/>
      <c r="O41" s="38"/>
      <c r="P41" s="38"/>
      <c r="Q41" s="60"/>
      <c r="R41" s="72"/>
      <c r="S41" s="156"/>
      <c r="T41" s="176" t="str">
        <f t="shared" si="5"/>
        <v>Buckinghamshire</v>
      </c>
      <c r="U41" s="177" t="b">
        <f t="shared" si="3"/>
        <v>0</v>
      </c>
      <c r="V41" s="175"/>
      <c r="W41" s="165"/>
      <c r="X41" s="165"/>
      <c r="Y41" s="178"/>
    </row>
    <row r="42" spans="1:29" ht="16.5" customHeight="1" x14ac:dyDescent="0.2">
      <c r="A42" s="124">
        <v>845</v>
      </c>
      <c r="B42" s="53" t="s">
        <v>4</v>
      </c>
      <c r="C42" s="52"/>
      <c r="D42" s="234">
        <v>1.8198362147406735</v>
      </c>
      <c r="E42" s="235">
        <v>4.606968039159228</v>
      </c>
      <c r="F42" s="225">
        <v>5.0490883590462836</v>
      </c>
      <c r="G42" s="90"/>
      <c r="H42" s="251">
        <f t="shared" si="4"/>
        <v>3.2292521443056099</v>
      </c>
      <c r="I42" s="41"/>
      <c r="J42" s="41"/>
      <c r="K42" s="41"/>
      <c r="L42" s="38"/>
      <c r="M42" s="38"/>
      <c r="N42" s="38"/>
      <c r="O42" s="38"/>
      <c r="P42" s="38"/>
      <c r="Q42" s="60"/>
      <c r="R42" s="72"/>
      <c r="S42" s="156"/>
      <c r="T42" s="176" t="str">
        <f t="shared" si="5"/>
        <v>East Sussex</v>
      </c>
      <c r="U42" s="177" t="b">
        <f t="shared" si="3"/>
        <v>0</v>
      </c>
      <c r="V42" s="175"/>
      <c r="W42" s="165"/>
      <c r="X42" s="165"/>
      <c r="Y42" s="48"/>
    </row>
    <row r="43" spans="1:29" ht="16.5" customHeight="1" x14ac:dyDescent="0.2">
      <c r="A43" s="124">
        <v>850</v>
      </c>
      <c r="B43" s="53" t="s">
        <v>6</v>
      </c>
      <c r="C43" s="52"/>
      <c r="D43" s="234">
        <v>10.136937577805442</v>
      </c>
      <c r="E43" s="234">
        <v>12.197246907126678</v>
      </c>
      <c r="F43" s="225">
        <v>13.028169014084506</v>
      </c>
      <c r="G43" s="90"/>
      <c r="H43" s="251">
        <f t="shared" si="4"/>
        <v>2.8912314362790639</v>
      </c>
      <c r="I43" s="41"/>
      <c r="J43" s="41"/>
      <c r="K43" s="41"/>
      <c r="L43" s="38"/>
      <c r="M43" s="38"/>
      <c r="N43" s="38"/>
      <c r="O43" s="38"/>
      <c r="P43" s="38"/>
      <c r="Q43" s="60"/>
      <c r="R43" s="72"/>
      <c r="S43" s="156"/>
      <c r="T43" s="176" t="str">
        <f t="shared" si="5"/>
        <v>Hampshire</v>
      </c>
      <c r="U43" s="177" t="b">
        <f t="shared" si="3"/>
        <v>0</v>
      </c>
      <c r="V43" s="175"/>
      <c r="W43" s="165"/>
      <c r="X43" s="165"/>
    </row>
    <row r="44" spans="1:29" ht="16.5" customHeight="1" x14ac:dyDescent="0.2">
      <c r="A44" s="124">
        <v>921</v>
      </c>
      <c r="B44" s="53" t="s">
        <v>1</v>
      </c>
      <c r="C44" s="52"/>
      <c r="D44" s="234">
        <v>7.0588235294117645</v>
      </c>
      <c r="E44" s="234">
        <v>12.629161882893229</v>
      </c>
      <c r="F44" s="225">
        <v>18.181818181818183</v>
      </c>
      <c r="G44" s="90"/>
      <c r="H44" s="251">
        <f t="shared" si="4"/>
        <v>11.122994652406419</v>
      </c>
      <c r="I44" s="41"/>
      <c r="J44" s="41"/>
      <c r="K44" s="41"/>
      <c r="L44" s="38"/>
      <c r="M44" s="38"/>
      <c r="N44" s="38"/>
      <c r="O44" s="38"/>
      <c r="P44" s="38"/>
      <c r="Q44" s="60"/>
      <c r="R44" s="72"/>
      <c r="S44" s="156"/>
      <c r="T44" s="176" t="str">
        <f t="shared" si="5"/>
        <v>Isle of Wight</v>
      </c>
      <c r="U44" s="177" t="b">
        <f t="shared" si="3"/>
        <v>0</v>
      </c>
      <c r="V44" s="175"/>
      <c r="W44" s="165"/>
      <c r="X44" s="165"/>
    </row>
    <row r="45" spans="1:29" ht="16.5" customHeight="1" x14ac:dyDescent="0.2">
      <c r="A45" s="124">
        <v>886</v>
      </c>
      <c r="B45" s="53" t="s">
        <v>9</v>
      </c>
      <c r="C45" s="52"/>
      <c r="D45" s="234">
        <v>8.3016175071360614</v>
      </c>
      <c r="E45" s="234">
        <v>10.03775550058586</v>
      </c>
      <c r="F45" s="225">
        <v>16.451363586176438</v>
      </c>
      <c r="G45" s="90"/>
      <c r="H45" s="251">
        <f t="shared" si="4"/>
        <v>8.1497460790403764</v>
      </c>
      <c r="I45" s="41"/>
      <c r="J45" s="41"/>
      <c r="K45" s="41"/>
      <c r="L45" s="38"/>
      <c r="M45" s="38"/>
      <c r="N45" s="38"/>
      <c r="O45" s="38"/>
      <c r="P45" s="38"/>
      <c r="Q45" s="60"/>
      <c r="R45" s="72"/>
      <c r="S45" s="156"/>
      <c r="T45" s="176" t="str">
        <f t="shared" si="5"/>
        <v>Kent</v>
      </c>
      <c r="U45" s="177" t="b">
        <f t="shared" si="3"/>
        <v>0</v>
      </c>
      <c r="V45" s="175"/>
      <c r="W45" s="165"/>
      <c r="X45" s="165"/>
    </row>
    <row r="46" spans="1:29" ht="16.5" customHeight="1" x14ac:dyDescent="0.2">
      <c r="A46" s="124">
        <v>887</v>
      </c>
      <c r="B46" s="53" t="s">
        <v>2</v>
      </c>
      <c r="C46" s="52"/>
      <c r="D46" s="234">
        <v>28.961522548613988</v>
      </c>
      <c r="E46" s="234">
        <v>21.4975845410628</v>
      </c>
      <c r="F46" s="225">
        <v>29.413932915591595</v>
      </c>
      <c r="G46" s="90"/>
      <c r="H46" s="251">
        <f t="shared" si="4"/>
        <v>0.45241036697760606</v>
      </c>
      <c r="I46" s="41"/>
      <c r="J46" s="41"/>
      <c r="K46" s="41"/>
      <c r="L46" s="38"/>
      <c r="M46" s="38"/>
      <c r="N46" s="38"/>
      <c r="O46" s="38"/>
      <c r="P46" s="38"/>
      <c r="Q46" s="60"/>
      <c r="R46" s="72"/>
      <c r="S46" s="156"/>
      <c r="T46" s="176" t="str">
        <f t="shared" si="5"/>
        <v>Medway</v>
      </c>
      <c r="U46" s="177" t="b">
        <f t="shared" si="3"/>
        <v>0</v>
      </c>
      <c r="V46" s="175"/>
      <c r="W46" s="165"/>
      <c r="X46" s="165"/>
    </row>
    <row r="47" spans="1:29" ht="16.5" customHeight="1" x14ac:dyDescent="0.2">
      <c r="A47" s="124">
        <v>826</v>
      </c>
      <c r="B47" s="53" t="s">
        <v>10</v>
      </c>
      <c r="C47" s="52"/>
      <c r="D47" s="234">
        <v>9.5980803839232163</v>
      </c>
      <c r="E47" s="234">
        <v>12.684989429175477</v>
      </c>
      <c r="F47" s="225">
        <v>18.776824034334762</v>
      </c>
      <c r="G47" s="90"/>
      <c r="H47" s="251">
        <f t="shared" si="4"/>
        <v>9.1787436504115458</v>
      </c>
      <c r="I47" s="41"/>
      <c r="J47" s="41"/>
      <c r="K47" s="41"/>
      <c r="L47" s="38"/>
      <c r="M47" s="38"/>
      <c r="N47" s="38"/>
      <c r="O47" s="38"/>
      <c r="P47" s="38"/>
      <c r="Q47" s="60"/>
      <c r="R47" s="72"/>
      <c r="S47" s="156"/>
      <c r="T47" s="176" t="str">
        <f t="shared" si="5"/>
        <v>Milton Keynes</v>
      </c>
      <c r="U47" s="177" t="b">
        <f t="shared" si="3"/>
        <v>0</v>
      </c>
      <c r="V47" s="175"/>
      <c r="W47" s="165"/>
      <c r="X47" s="165"/>
    </row>
    <row r="48" spans="1:29" ht="16.5" customHeight="1" x14ac:dyDescent="0.2">
      <c r="A48" s="124">
        <v>931</v>
      </c>
      <c r="B48" s="53" t="s">
        <v>11</v>
      </c>
      <c r="C48" s="52"/>
      <c r="D48" s="234">
        <v>11.55802126675913</v>
      </c>
      <c r="E48" s="234">
        <v>12.037449843958983</v>
      </c>
      <c r="F48" s="225">
        <v>9.0293453724604973</v>
      </c>
      <c r="G48" s="90"/>
      <c r="H48" s="251">
        <f t="shared" si="4"/>
        <v>-2.5286758942986332</v>
      </c>
      <c r="I48" s="41"/>
      <c r="J48" s="41"/>
      <c r="K48" s="41"/>
      <c r="L48" s="38"/>
      <c r="M48" s="38"/>
      <c r="N48" s="38"/>
      <c r="O48" s="38"/>
      <c r="P48" s="38"/>
      <c r="Q48" s="60"/>
      <c r="R48" s="72"/>
      <c r="S48" s="156"/>
      <c r="T48" s="176" t="str">
        <f t="shared" si="5"/>
        <v>Oxfordshire</v>
      </c>
      <c r="U48" s="177" t="b">
        <f t="shared" si="3"/>
        <v>0</v>
      </c>
      <c r="V48" s="175"/>
      <c r="W48" s="165"/>
      <c r="X48" s="165"/>
    </row>
    <row r="49" spans="1:24" ht="16.5" customHeight="1" x14ac:dyDescent="0.2">
      <c r="A49" s="124">
        <v>851</v>
      </c>
      <c r="B49" s="53" t="s">
        <v>12</v>
      </c>
      <c r="C49" s="52"/>
      <c r="D49" s="234">
        <v>1.0147133434804667</v>
      </c>
      <c r="E49" s="234">
        <v>6.9637883008356551</v>
      </c>
      <c r="F49" s="225">
        <v>8.8945362134688697</v>
      </c>
      <c r="G49" s="90"/>
      <c r="H49" s="251">
        <f t="shared" si="4"/>
        <v>7.879822869988403</v>
      </c>
      <c r="I49" s="41"/>
      <c r="J49" s="41"/>
      <c r="K49" s="41"/>
      <c r="L49" s="38"/>
      <c r="M49" s="38"/>
      <c r="N49" s="38"/>
      <c r="O49" s="38"/>
      <c r="P49" s="38"/>
      <c r="Q49" s="60"/>
      <c r="R49" s="72"/>
      <c r="S49" s="156"/>
      <c r="T49" s="176" t="str">
        <f t="shared" si="5"/>
        <v>Portsmouth</v>
      </c>
      <c r="U49" s="177" t="b">
        <f t="shared" si="3"/>
        <v>0</v>
      </c>
      <c r="V49" s="175"/>
      <c r="W49" s="165"/>
      <c r="X49" s="165"/>
    </row>
    <row r="50" spans="1:24" ht="16.5" customHeight="1" x14ac:dyDescent="0.2">
      <c r="A50" s="124">
        <v>870</v>
      </c>
      <c r="B50" s="53" t="s">
        <v>3</v>
      </c>
      <c r="C50" s="52"/>
      <c r="D50" s="234">
        <v>29.77198697068404</v>
      </c>
      <c r="E50" s="234">
        <v>31.936127744510976</v>
      </c>
      <c r="F50" s="225">
        <v>27.796610169491526</v>
      </c>
      <c r="G50" s="90"/>
      <c r="H50" s="251">
        <f t="shared" si="4"/>
        <v>-1.9753768011925139</v>
      </c>
      <c r="I50" s="41"/>
      <c r="J50" s="41"/>
      <c r="K50" s="41"/>
      <c r="L50" s="38"/>
      <c r="M50" s="38"/>
      <c r="N50" s="38"/>
      <c r="O50" s="38"/>
      <c r="P50" s="38"/>
      <c r="Q50" s="60"/>
      <c r="R50" s="72"/>
      <c r="S50" s="156"/>
      <c r="T50" s="176" t="str">
        <f t="shared" si="5"/>
        <v>Reading</v>
      </c>
      <c r="U50" s="177" t="b">
        <f t="shared" si="3"/>
        <v>0</v>
      </c>
      <c r="V50" s="175"/>
      <c r="W50" s="165"/>
      <c r="X50" s="165"/>
    </row>
    <row r="51" spans="1:24" ht="16.5" customHeight="1" x14ac:dyDescent="0.2">
      <c r="A51" s="124">
        <v>871</v>
      </c>
      <c r="B51" s="53" t="s">
        <v>13</v>
      </c>
      <c r="C51" s="52"/>
      <c r="D51" s="234">
        <v>44.398340248962654</v>
      </c>
      <c r="E51" s="234">
        <v>37.656903765690373</v>
      </c>
      <c r="F51" s="225">
        <v>36.273115220483646</v>
      </c>
      <c r="G51" s="90"/>
      <c r="H51" s="251">
        <f t="shared" si="4"/>
        <v>-8.125225028479008</v>
      </c>
      <c r="I51" s="41"/>
      <c r="J51" s="41"/>
      <c r="K51" s="41"/>
      <c r="L51" s="38"/>
      <c r="M51" s="38"/>
      <c r="N51" s="38"/>
      <c r="O51" s="38"/>
      <c r="P51" s="38"/>
      <c r="Q51" s="60"/>
      <c r="R51" s="72"/>
      <c r="S51" s="156"/>
      <c r="T51" s="176" t="str">
        <f t="shared" si="5"/>
        <v>Slough</v>
      </c>
      <c r="U51" s="177" t="b">
        <f t="shared" si="3"/>
        <v>0</v>
      </c>
      <c r="V51" s="175"/>
      <c r="W51" s="165"/>
      <c r="X51" s="165"/>
    </row>
    <row r="52" spans="1:24" ht="16.5" customHeight="1" x14ac:dyDescent="0.2">
      <c r="A52" s="124">
        <v>933</v>
      </c>
      <c r="B52" s="53" t="s">
        <v>27</v>
      </c>
      <c r="C52" s="52"/>
      <c r="D52" s="234">
        <v>15.600937395379983</v>
      </c>
      <c r="E52" s="234">
        <v>10.27170311464546</v>
      </c>
      <c r="F52" s="225">
        <v>13.902681231380337</v>
      </c>
      <c r="G52" s="90"/>
      <c r="H52" s="251">
        <f t="shared" si="4"/>
        <v>-1.6982561639996465</v>
      </c>
      <c r="I52" s="41"/>
      <c r="J52" s="41"/>
      <c r="K52" s="41"/>
      <c r="L52" s="38"/>
      <c r="M52" s="38"/>
      <c r="N52" s="38"/>
      <c r="O52" s="38"/>
      <c r="P52" s="38"/>
      <c r="Q52" s="60"/>
      <c r="R52" s="72"/>
      <c r="S52" s="156"/>
      <c r="T52" s="176" t="str">
        <f t="shared" si="5"/>
        <v>Somerset</v>
      </c>
      <c r="U52" s="177" t="b">
        <f t="shared" si="3"/>
        <v>0</v>
      </c>
      <c r="V52" s="175"/>
      <c r="W52" s="165"/>
      <c r="X52" s="165"/>
    </row>
    <row r="53" spans="1:24" s="131" customFormat="1" ht="16.5" customHeight="1" x14ac:dyDescent="0.2">
      <c r="A53" s="124">
        <v>852</v>
      </c>
      <c r="B53" s="53" t="s">
        <v>14</v>
      </c>
      <c r="C53" s="52"/>
      <c r="D53" s="234">
        <v>21.328162869607368</v>
      </c>
      <c r="E53" s="234">
        <v>20</v>
      </c>
      <c r="F53" s="225">
        <v>22.267899965741695</v>
      </c>
      <c r="G53" s="91"/>
      <c r="H53" s="251">
        <f t="shared" si="4"/>
        <v>0.93973709613432632</v>
      </c>
      <c r="I53" s="41"/>
      <c r="J53" s="41"/>
      <c r="K53" s="41"/>
      <c r="L53" s="38"/>
      <c r="M53" s="38"/>
      <c r="N53" s="38"/>
      <c r="O53" s="38"/>
      <c r="P53" s="38"/>
      <c r="Q53" s="60"/>
      <c r="R53" s="72"/>
      <c r="S53" s="156"/>
      <c r="T53" s="176" t="str">
        <f t="shared" si="5"/>
        <v>Southampton</v>
      </c>
      <c r="U53" s="177" t="b">
        <f t="shared" si="3"/>
        <v>0</v>
      </c>
      <c r="V53" s="175"/>
      <c r="W53" s="165"/>
      <c r="X53" s="165"/>
    </row>
    <row r="54" spans="1:24" s="131" customFormat="1" ht="16.5" customHeight="1" x14ac:dyDescent="0.2">
      <c r="A54" s="124">
        <v>936</v>
      </c>
      <c r="B54" s="53" t="s">
        <v>7</v>
      </c>
      <c r="C54" s="52"/>
      <c r="D54" s="234">
        <v>28.040593286494925</v>
      </c>
      <c r="E54" s="234">
        <v>28.845853506168982</v>
      </c>
      <c r="F54" s="225">
        <v>29.96987951807229</v>
      </c>
      <c r="G54" s="91"/>
      <c r="H54" s="251">
        <f t="shared" si="4"/>
        <v>1.9292862315773647</v>
      </c>
      <c r="I54" s="41"/>
      <c r="J54" s="41"/>
      <c r="K54" s="41"/>
      <c r="L54" s="38"/>
      <c r="M54" s="38"/>
      <c r="N54" s="38"/>
      <c r="O54" s="38"/>
      <c r="P54" s="38"/>
      <c r="Q54" s="60"/>
      <c r="R54" s="72"/>
      <c r="S54" s="156"/>
      <c r="T54" s="176" t="str">
        <f t="shared" si="5"/>
        <v>Surrey</v>
      </c>
      <c r="U54" s="177" t="b">
        <f t="shared" si="3"/>
        <v>0</v>
      </c>
      <c r="V54" s="175"/>
      <c r="W54" s="165"/>
      <c r="X54" s="165"/>
    </row>
    <row r="55" spans="1:24" s="131" customFormat="1" ht="16.5" customHeight="1" x14ac:dyDescent="0.2">
      <c r="A55" s="124">
        <v>866</v>
      </c>
      <c r="B55" s="53" t="s">
        <v>41</v>
      </c>
      <c r="C55" s="52"/>
      <c r="D55" s="234">
        <v>35.087719298245609</v>
      </c>
      <c r="E55" s="234">
        <v>37.23887375113533</v>
      </c>
      <c r="F55" s="225">
        <v>33.514046328240511</v>
      </c>
      <c r="G55" s="91"/>
      <c r="H55" s="251">
        <f t="shared" si="4"/>
        <v>-1.5736729700050986</v>
      </c>
      <c r="I55" s="41"/>
      <c r="J55" s="41"/>
      <c r="K55" s="41"/>
      <c r="L55" s="38"/>
      <c r="M55" s="38"/>
      <c r="N55" s="38"/>
      <c r="O55" s="38"/>
      <c r="P55" s="38"/>
      <c r="Q55" s="60"/>
      <c r="R55" s="72"/>
      <c r="S55" s="156"/>
      <c r="T55" s="176" t="str">
        <f t="shared" si="5"/>
        <v>Swindon</v>
      </c>
      <c r="U55" s="177" t="b">
        <f t="shared" si="3"/>
        <v>0</v>
      </c>
      <c r="V55" s="175"/>
      <c r="W55" s="165"/>
      <c r="X55" s="165"/>
    </row>
    <row r="56" spans="1:24" s="131" customFormat="1" ht="16.5" customHeight="1" x14ac:dyDescent="0.2">
      <c r="A56" s="124">
        <v>869</v>
      </c>
      <c r="B56" s="53" t="s">
        <v>15</v>
      </c>
      <c r="C56" s="52"/>
      <c r="D56" s="234">
        <v>11.08786610878661</v>
      </c>
      <c r="E56" s="235">
        <v>20.414201183431953</v>
      </c>
      <c r="F56" s="225">
        <v>34.576888080072791</v>
      </c>
      <c r="G56" s="91"/>
      <c r="H56" s="251">
        <f t="shared" si="4"/>
        <v>23.489021971286181</v>
      </c>
      <c r="I56" s="41"/>
      <c r="J56" s="41"/>
      <c r="K56" s="41"/>
      <c r="L56" s="38"/>
      <c r="M56" s="38"/>
      <c r="N56" s="38"/>
      <c r="O56" s="38"/>
      <c r="P56" s="38"/>
      <c r="Q56" s="60"/>
      <c r="R56" s="72"/>
      <c r="S56" s="156"/>
      <c r="T56" s="176" t="str">
        <f t="shared" si="5"/>
        <v>West Berkshire</v>
      </c>
      <c r="U56" s="177" t="b">
        <f t="shared" si="3"/>
        <v>0</v>
      </c>
      <c r="V56" s="175"/>
      <c r="W56" s="165"/>
      <c r="X56" s="165"/>
    </row>
    <row r="57" spans="1:24" s="131" customFormat="1" ht="16.5" customHeight="1" x14ac:dyDescent="0.2">
      <c r="A57" s="124">
        <v>938</v>
      </c>
      <c r="B57" s="53" t="s">
        <v>5</v>
      </c>
      <c r="C57" s="52"/>
      <c r="D57" s="234">
        <v>10.048274629000534</v>
      </c>
      <c r="E57" s="235">
        <v>9.502262443438914</v>
      </c>
      <c r="F57" s="225">
        <v>16.267592761835132</v>
      </c>
      <c r="G57" s="91"/>
      <c r="H57" s="251">
        <f t="shared" si="4"/>
        <v>6.2193181328345979</v>
      </c>
      <c r="I57" s="41"/>
      <c r="J57" s="41"/>
      <c r="K57" s="41"/>
      <c r="L57" s="38"/>
      <c r="M57" s="38"/>
      <c r="N57" s="38"/>
      <c r="O57" s="38"/>
      <c r="P57" s="38"/>
      <c r="Q57" s="60"/>
      <c r="R57" s="72"/>
      <c r="S57" s="156"/>
      <c r="T57" s="176" t="str">
        <f t="shared" si="5"/>
        <v>West Sussex</v>
      </c>
      <c r="U57" s="177" t="b">
        <f t="shared" si="3"/>
        <v>0</v>
      </c>
      <c r="V57" s="175"/>
      <c r="W57" s="165"/>
      <c r="X57" s="165"/>
    </row>
    <row r="58" spans="1:24" s="131" customFormat="1" ht="16.5" customHeight="1" x14ac:dyDescent="0.2">
      <c r="A58" s="124">
        <v>868</v>
      </c>
      <c r="B58" s="53" t="s">
        <v>21</v>
      </c>
      <c r="C58" s="52"/>
      <c r="D58" s="235">
        <v>32.299741602067186</v>
      </c>
      <c r="E58" s="234">
        <v>33.003708281829411</v>
      </c>
      <c r="F58" s="225">
        <v>40</v>
      </c>
      <c r="G58" s="91"/>
      <c r="H58" s="251">
        <f t="shared" si="4"/>
        <v>7.7002583979328136</v>
      </c>
      <c r="I58" s="41"/>
      <c r="J58" s="41"/>
      <c r="K58" s="41"/>
      <c r="L58" s="38"/>
      <c r="M58" s="38"/>
      <c r="N58" s="38"/>
      <c r="O58" s="38"/>
      <c r="P58" s="38"/>
      <c r="Q58" s="60"/>
      <c r="R58" s="72"/>
      <c r="S58" s="156"/>
      <c r="T58" s="176" t="str">
        <f t="shared" si="5"/>
        <v>Windsor &amp; Maidenhead</v>
      </c>
      <c r="U58" s="177" t="b">
        <f t="shared" si="3"/>
        <v>0</v>
      </c>
      <c r="V58" s="175"/>
      <c r="W58" s="165"/>
      <c r="X58" s="165"/>
    </row>
    <row r="59" spans="1:24" s="131" customFormat="1" ht="16.5" customHeight="1" x14ac:dyDescent="0.2">
      <c r="A59" s="124">
        <v>872</v>
      </c>
      <c r="B59" s="53" t="s">
        <v>16</v>
      </c>
      <c r="C59" s="52"/>
      <c r="D59" s="235">
        <v>23.366336633663369</v>
      </c>
      <c r="E59" s="234">
        <v>16.330451488952928</v>
      </c>
      <c r="F59" s="225">
        <v>21.043000914913083</v>
      </c>
      <c r="G59" s="91"/>
      <c r="H59" s="251">
        <f t="shared" si="4"/>
        <v>-2.3233357187502861</v>
      </c>
      <c r="I59" s="41"/>
      <c r="J59" s="41"/>
      <c r="K59" s="41"/>
      <c r="L59" s="38"/>
      <c r="M59" s="38"/>
      <c r="N59" s="38"/>
      <c r="O59" s="38"/>
      <c r="P59" s="38"/>
      <c r="Q59" s="60"/>
      <c r="R59" s="72"/>
      <c r="S59" s="156"/>
      <c r="T59" s="176" t="str">
        <f t="shared" si="5"/>
        <v>Wokingham</v>
      </c>
      <c r="U59" s="177" t="b">
        <f t="shared" si="3"/>
        <v>0</v>
      </c>
    </row>
    <row r="60" spans="1:24" s="131" customFormat="1" ht="16.5" customHeight="1" x14ac:dyDescent="0.2">
      <c r="A60" s="124">
        <v>108</v>
      </c>
      <c r="B60" s="70" t="s">
        <v>23</v>
      </c>
      <c r="C60" s="52"/>
      <c r="D60" s="236">
        <v>15.449051196796299</v>
      </c>
      <c r="E60" s="236">
        <v>15.810108556950791</v>
      </c>
      <c r="F60" s="226">
        <v>18.806407742983801</v>
      </c>
      <c r="G60" s="91"/>
      <c r="H60" s="252">
        <f t="shared" si="4"/>
        <v>3.3573565461875017</v>
      </c>
      <c r="I60" s="41"/>
      <c r="J60" s="41"/>
      <c r="K60" s="41"/>
      <c r="L60" s="38"/>
      <c r="M60" s="38"/>
      <c r="N60" s="38"/>
      <c r="O60" s="38"/>
      <c r="P60" s="38"/>
      <c r="Q60" s="60"/>
      <c r="R60" s="72"/>
      <c r="S60" s="156"/>
      <c r="T60" s="176" t="str">
        <f t="shared" si="5"/>
        <v>South East</v>
      </c>
      <c r="U60" s="177" t="b">
        <f t="shared" si="3"/>
        <v>0</v>
      </c>
    </row>
    <row r="61" spans="1:24" s="131" customFormat="1" ht="16.5" customHeight="1" x14ac:dyDescent="0.2">
      <c r="A61" s="124">
        <v>109</v>
      </c>
      <c r="B61" s="97" t="s">
        <v>43</v>
      </c>
      <c r="C61" s="52"/>
      <c r="D61" s="237">
        <v>16.966588686941396</v>
      </c>
      <c r="E61" s="237">
        <v>16.352948162223147</v>
      </c>
      <c r="F61" s="227">
        <v>19.698168498168496</v>
      </c>
      <c r="G61" s="91"/>
      <c r="H61" s="253">
        <f t="shared" si="4"/>
        <v>2.7315798112270997</v>
      </c>
      <c r="I61" s="41"/>
      <c r="J61" s="41"/>
      <c r="K61" s="41"/>
      <c r="L61" s="38"/>
      <c r="M61" s="38"/>
      <c r="N61" s="38"/>
      <c r="O61" s="38"/>
      <c r="P61" s="38"/>
      <c r="Q61" s="60"/>
      <c r="R61" s="72"/>
      <c r="S61" s="156"/>
      <c r="T61" s="179" t="s">
        <v>43</v>
      </c>
      <c r="U61" s="180"/>
    </row>
    <row r="62" spans="1:24" s="131" customFormat="1" ht="16.5" customHeight="1" x14ac:dyDescent="0.2">
      <c r="A62" s="124">
        <v>100</v>
      </c>
      <c r="B62" s="88" t="s">
        <v>38</v>
      </c>
      <c r="C62" s="49"/>
      <c r="D62" s="238">
        <v>16.099813258390864</v>
      </c>
      <c r="E62" s="238">
        <v>16.712578701769939</v>
      </c>
      <c r="F62" s="228">
        <v>20.008546554701741</v>
      </c>
      <c r="G62" s="91"/>
      <c r="H62" s="254">
        <f t="shared" si="4"/>
        <v>3.9087332963108778</v>
      </c>
      <c r="I62" s="38"/>
      <c r="J62" s="38"/>
      <c r="K62" s="38"/>
      <c r="L62" s="38"/>
      <c r="M62" s="38"/>
      <c r="N62" s="38"/>
      <c r="O62" s="38"/>
      <c r="P62" s="38"/>
      <c r="Q62" s="199"/>
      <c r="R62" s="200"/>
      <c r="S62" s="156"/>
      <c r="T62" s="171" t="s">
        <v>38</v>
      </c>
      <c r="U62" s="171"/>
    </row>
    <row r="63" spans="1:24" s="181" customFormat="1" ht="1.5" customHeight="1" x14ac:dyDescent="0.2">
      <c r="A63"/>
      <c r="B63"/>
      <c r="C63"/>
      <c r="D63"/>
      <c r="E63"/>
      <c r="F63"/>
      <c r="G63"/>
      <c r="H63" s="255">
        <f t="shared" si="4"/>
        <v>0</v>
      </c>
      <c r="I63"/>
      <c r="J63"/>
      <c r="K63"/>
      <c r="L63"/>
      <c r="M63"/>
      <c r="N63"/>
      <c r="O63"/>
      <c r="P63"/>
      <c r="Q63" s="201"/>
      <c r="R63" s="200"/>
    </row>
    <row r="64" spans="1:24" ht="15" customHeight="1" x14ac:dyDescent="0.2">
      <c r="A64" s="61"/>
      <c r="B64" s="43"/>
      <c r="C64" s="43"/>
      <c r="D64" s="42"/>
      <c r="E64" s="42"/>
      <c r="F64" s="42"/>
      <c r="G64" s="42"/>
      <c r="H64" s="44"/>
      <c r="I64" s="44"/>
      <c r="J64" s="44"/>
      <c r="K64" s="44"/>
      <c r="L64" s="44"/>
      <c r="M64" s="44"/>
      <c r="N64" s="44"/>
      <c r="O64" s="44"/>
      <c r="P64" s="45"/>
      <c r="Q64" s="199"/>
      <c r="R64" s="200"/>
      <c r="S64" s="156"/>
    </row>
    <row r="65" spans="1:27" ht="15" customHeight="1" x14ac:dyDescent="0.2">
      <c r="A65" s="438"/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40"/>
      <c r="R65" s="72"/>
      <c r="S65" s="156"/>
    </row>
    <row r="66" spans="1:27" ht="11.25" customHeight="1" x14ac:dyDescent="0.2">
      <c r="A66" s="441"/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2"/>
      <c r="M66" s="442"/>
      <c r="N66" s="442"/>
      <c r="O66" s="442"/>
      <c r="P66" s="442"/>
      <c r="Q66" s="443"/>
      <c r="R66" s="72"/>
      <c r="S66" s="156"/>
    </row>
    <row r="67" spans="1:27" ht="11.25" customHeight="1" x14ac:dyDescent="0.2">
      <c r="A67" s="7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2"/>
      <c r="S67" s="156"/>
      <c r="AA67" s="182"/>
    </row>
    <row r="68" spans="1:27" ht="11.25" customHeight="1" x14ac:dyDescent="0.2">
      <c r="A68" s="7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2"/>
      <c r="S68" s="156"/>
      <c r="AA68" s="182"/>
    </row>
    <row r="69" spans="1:27" ht="11.25" customHeight="1" x14ac:dyDescent="0.2">
      <c r="A69" s="77"/>
      <c r="B69" s="436" t="s">
        <v>25</v>
      </c>
      <c r="C69" s="54"/>
      <c r="D69" s="41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2"/>
      <c r="S69" s="156"/>
      <c r="AA69" s="182"/>
    </row>
    <row r="70" spans="1:27" ht="11.25" customHeight="1" x14ac:dyDescent="0.2">
      <c r="A70" s="77"/>
      <c r="B70" s="437"/>
      <c r="C70" s="55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2"/>
      <c r="S70" s="156"/>
      <c r="AA70" s="182"/>
    </row>
    <row r="71" spans="1:27" ht="11.25" customHeight="1" x14ac:dyDescent="0.2">
      <c r="A71" s="77"/>
      <c r="B71" s="435" t="s">
        <v>33</v>
      </c>
      <c r="C71" s="435"/>
      <c r="D71" s="435"/>
      <c r="E71" s="435"/>
      <c r="F71" s="10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2"/>
      <c r="S71" s="156"/>
      <c r="AA71" s="182"/>
    </row>
    <row r="72" spans="1:27" ht="11.25" customHeight="1" x14ac:dyDescent="0.2">
      <c r="A72" s="77"/>
      <c r="B72" s="435"/>
      <c r="C72" s="435"/>
      <c r="D72" s="435"/>
      <c r="E72" s="435"/>
      <c r="F72" s="10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2"/>
      <c r="S72" s="156"/>
      <c r="AA72" s="182"/>
    </row>
    <row r="73" spans="1:27" ht="11.25" customHeight="1" x14ac:dyDescent="0.2">
      <c r="A73" s="77"/>
      <c r="B73" s="435" t="s">
        <v>34</v>
      </c>
      <c r="C73" s="435"/>
      <c r="D73" s="435"/>
      <c r="E73" s="435"/>
      <c r="F73" s="10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2"/>
      <c r="S73" s="156"/>
      <c r="AA73" s="182"/>
    </row>
    <row r="74" spans="1:27" ht="11.25" customHeight="1" x14ac:dyDescent="0.2">
      <c r="A74" s="77"/>
      <c r="B74" s="435"/>
      <c r="C74" s="435"/>
      <c r="D74" s="435"/>
      <c r="E74" s="435"/>
      <c r="F74" s="10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2"/>
      <c r="S74" s="156"/>
      <c r="AA74" s="182"/>
    </row>
    <row r="75" spans="1:27" ht="11.25" customHeight="1" x14ac:dyDescent="0.2">
      <c r="A75" s="77"/>
      <c r="B75" s="435" t="s">
        <v>35</v>
      </c>
      <c r="C75" s="435"/>
      <c r="D75" s="435"/>
      <c r="E75" s="435"/>
      <c r="F75" s="10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2"/>
      <c r="S75" s="156"/>
      <c r="AA75" s="182"/>
    </row>
    <row r="76" spans="1:27" ht="11.25" customHeight="1" x14ac:dyDescent="0.2">
      <c r="A76" s="77"/>
      <c r="B76" s="435"/>
      <c r="C76" s="435"/>
      <c r="D76" s="435"/>
      <c r="E76" s="435"/>
      <c r="F76" s="10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2"/>
      <c r="S76" s="156"/>
      <c r="AA76" s="182"/>
    </row>
    <row r="77" spans="1:27" ht="11.25" customHeight="1" x14ac:dyDescent="0.2">
      <c r="A77" s="77"/>
      <c r="B77" s="435" t="s">
        <v>54</v>
      </c>
      <c r="C77" s="435"/>
      <c r="D77" s="435"/>
      <c r="E77" s="435"/>
      <c r="F77" s="10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2"/>
      <c r="S77" s="156"/>
      <c r="AA77" s="182"/>
    </row>
    <row r="78" spans="1:27" ht="11.25" customHeight="1" x14ac:dyDescent="0.2">
      <c r="A78" s="77"/>
      <c r="B78" s="435"/>
      <c r="C78" s="435"/>
      <c r="D78" s="435"/>
      <c r="E78" s="435"/>
      <c r="F78" s="10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2"/>
      <c r="S78" s="156"/>
      <c r="AA78" s="182"/>
    </row>
    <row r="79" spans="1:27" ht="11.25" hidden="1" customHeight="1" x14ac:dyDescent="0.2">
      <c r="A79" s="77"/>
      <c r="B79" s="435" t="s">
        <v>55</v>
      </c>
      <c r="C79" s="435"/>
      <c r="D79" s="435"/>
      <c r="E79" s="435"/>
      <c r="F79" s="10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2"/>
      <c r="S79" s="156"/>
      <c r="AA79" s="182"/>
    </row>
    <row r="80" spans="1:27" ht="11.25" hidden="1" customHeight="1" x14ac:dyDescent="0.2">
      <c r="A80" s="77"/>
      <c r="B80" s="435"/>
      <c r="C80" s="435"/>
      <c r="D80" s="435"/>
      <c r="E80" s="435"/>
      <c r="F80" s="10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2"/>
      <c r="S80" s="156"/>
      <c r="AA80" s="182"/>
    </row>
    <row r="81" spans="1:29" ht="11.25" hidden="1" customHeight="1" x14ac:dyDescent="0.2">
      <c r="A81" s="77"/>
      <c r="B81" s="435" t="s">
        <v>57</v>
      </c>
      <c r="C81" s="435"/>
      <c r="D81" s="435"/>
      <c r="E81" s="435"/>
      <c r="F81" s="10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2"/>
      <c r="S81" s="156"/>
      <c r="AA81" s="182"/>
    </row>
    <row r="82" spans="1:29" ht="11.25" hidden="1" customHeight="1" x14ac:dyDescent="0.2">
      <c r="A82" s="77"/>
      <c r="B82" s="435"/>
      <c r="C82" s="435"/>
      <c r="D82" s="435"/>
      <c r="E82" s="435"/>
      <c r="F82" s="10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2"/>
      <c r="S82" s="156"/>
      <c r="AA82" s="182"/>
    </row>
    <row r="83" spans="1:29" ht="18.75" customHeight="1" x14ac:dyDescent="0.2">
      <c r="A83" s="78"/>
      <c r="B83" s="79"/>
      <c r="C83" s="79"/>
      <c r="D83" s="79"/>
      <c r="E83" s="79"/>
      <c r="F83" s="10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5"/>
      <c r="S83" s="156"/>
      <c r="T83" s="183"/>
      <c r="U83" s="183"/>
      <c r="V83" s="183"/>
    </row>
    <row r="84" spans="1:29" s="130" customFormat="1" ht="11.25" customHeight="1" x14ac:dyDescent="0.2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184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</sheetData>
  <mergeCells count="11">
    <mergeCell ref="A65:Q65"/>
    <mergeCell ref="A66:Q66"/>
    <mergeCell ref="A33:Q33"/>
    <mergeCell ref="A34:Q34"/>
    <mergeCell ref="B73:E74"/>
    <mergeCell ref="B71:E72"/>
    <mergeCell ref="B81:E82"/>
    <mergeCell ref="B69:B70"/>
    <mergeCell ref="B79:E80"/>
    <mergeCell ref="B77:E78"/>
    <mergeCell ref="B75:E76"/>
  </mergeCells>
  <conditionalFormatting sqref="B8:B31 D39:H62 B39:B62 D8:F31">
    <cfRule type="containsErrors" dxfId="25" priority="927">
      <formula>ISERROR(B8)</formula>
    </cfRule>
  </conditionalFormatting>
  <conditionalFormatting sqref="B8:B28 B39:B59 D39:H59 D8:F28">
    <cfRule type="expression" dxfId="24" priority="926">
      <formula>$B8=$U$2</formula>
    </cfRule>
  </conditionalFormatting>
  <hyperlinks>
    <hyperlink ref="B71:E72" location="Vacancies!A1" display="Social Worker Vacancies" xr:uid="{00000000-0004-0000-0300-000000000000}"/>
    <hyperlink ref="B73:E74" location="Turnover!A1" display="Social Worker Turnover" xr:uid="{00000000-0004-0000-0300-000001000000}"/>
    <hyperlink ref="B75:E76" location="Agency!A1" display="Agency Social Workers" xr:uid="{00000000-0004-0000-0300-000002000000}"/>
    <hyperlink ref="B77:E78" location="Absence!A1" display="Absence" xr:uid="{00000000-0004-0000-0300-000003000000}"/>
    <hyperlink ref="B79:E80" location="Age!A1" display="Age" xr:uid="{00000000-0004-0000-0300-000004000000}"/>
    <hyperlink ref="B81:E82" location="TimeInService!A1" display="Time in Service" xr:uid="{00000000-0004-0000-03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3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Vacancies!D39:F39</xm:f>
              <xm:sqref>G39</xm:sqref>
            </x14:sparkline>
            <x14:sparkline>
              <xm:f>Vacancies!D40:F40</xm:f>
              <xm:sqref>G40</xm:sqref>
            </x14:sparkline>
            <x14:sparkline>
              <xm:f>Vacancies!D41:F41</xm:f>
              <xm:sqref>G41</xm:sqref>
            </x14:sparkline>
            <x14:sparkline>
              <xm:f>Vacancies!D42:F42</xm:f>
              <xm:sqref>G42</xm:sqref>
            </x14:sparkline>
            <x14:sparkline>
              <xm:f>Vacancies!D43:F43</xm:f>
              <xm:sqref>G43</xm:sqref>
            </x14:sparkline>
            <x14:sparkline>
              <xm:f>Vacancies!D44:F44</xm:f>
              <xm:sqref>G44</xm:sqref>
            </x14:sparkline>
            <x14:sparkline>
              <xm:f>Vacancies!D45:F45</xm:f>
              <xm:sqref>G45</xm:sqref>
            </x14:sparkline>
            <x14:sparkline>
              <xm:f>Vacancies!D46:F46</xm:f>
              <xm:sqref>G46</xm:sqref>
            </x14:sparkline>
            <x14:sparkline>
              <xm:f>Vacancies!D47:F47</xm:f>
              <xm:sqref>G47</xm:sqref>
            </x14:sparkline>
            <x14:sparkline>
              <xm:f>Vacancies!D48:F48</xm:f>
              <xm:sqref>G48</xm:sqref>
            </x14:sparkline>
            <x14:sparkline>
              <xm:f>Vacancies!D49:F49</xm:f>
              <xm:sqref>G49</xm:sqref>
            </x14:sparkline>
            <x14:sparkline>
              <xm:f>Vacancies!D50:F50</xm:f>
              <xm:sqref>G50</xm:sqref>
            </x14:sparkline>
            <x14:sparkline>
              <xm:f>Vacancies!D51:F51</xm:f>
              <xm:sqref>G51</xm:sqref>
            </x14:sparkline>
            <x14:sparkline>
              <xm:f>Vacancies!D52:F52</xm:f>
              <xm:sqref>G52</xm:sqref>
            </x14:sparkline>
            <x14:sparkline>
              <xm:f>Vacancies!D53:F53</xm:f>
              <xm:sqref>G53</xm:sqref>
            </x14:sparkline>
            <x14:sparkline>
              <xm:f>Vacancies!D54:F54</xm:f>
              <xm:sqref>G54</xm:sqref>
            </x14:sparkline>
            <x14:sparkline>
              <xm:f>Vacancies!D55:F55</xm:f>
              <xm:sqref>G55</xm:sqref>
            </x14:sparkline>
            <x14:sparkline>
              <xm:f>Vacancies!D56:F56</xm:f>
              <xm:sqref>G56</xm:sqref>
            </x14:sparkline>
            <x14:sparkline>
              <xm:f>Vacancies!D57:F57</xm:f>
              <xm:sqref>G57</xm:sqref>
            </x14:sparkline>
            <x14:sparkline>
              <xm:f>Vacancies!D58:F58</xm:f>
              <xm:sqref>G58</xm:sqref>
            </x14:sparkline>
            <x14:sparkline>
              <xm:f>Vacancies!D59:F59</xm:f>
              <xm:sqref>G59</xm:sqref>
            </x14:sparkline>
            <x14:sparkline>
              <xm:f>Vacancies!D60:F60</xm:f>
              <xm:sqref>G60</xm:sqref>
            </x14:sparkline>
            <x14:sparkline>
              <xm:f>Vacancies!D61:F61</xm:f>
              <xm:sqref>G61</xm:sqref>
            </x14:sparkline>
            <x14:sparkline>
              <xm:f>Vacancies!D62:F62</xm:f>
              <xm:sqref>G62</xm:sqref>
            </x14:sparkline>
            <x14:sparkline>
              <xm:f>Vacancies!D63:F63</xm:f>
              <xm:sqref>G63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2">
    <tabColor rgb="FF92D050"/>
  </sheetPr>
  <dimension ref="A1:AG151"/>
  <sheetViews>
    <sheetView showGridLines="0" showRowColHeaders="0" workbookViewId="0">
      <selection activeCell="D8" sqref="D8"/>
    </sheetView>
    <sheetView topLeftCell="A37" workbookViewId="1">
      <selection activeCell="E51" sqref="E51"/>
    </sheetView>
  </sheetViews>
  <sheetFormatPr defaultColWidth="9.140625" defaultRowHeight="11.25" customHeight="1" x14ac:dyDescent="0.2"/>
  <cols>
    <col min="1" max="1" width="2.5703125" style="99" customWidth="1"/>
    <col min="2" max="2" width="18.28515625" style="99" customWidth="1"/>
    <col min="3" max="3" width="1.42578125" style="99" customWidth="1"/>
    <col min="4" max="7" width="10.28515625" style="99" customWidth="1"/>
    <col min="8" max="8" width="12.5703125" style="99" customWidth="1"/>
    <col min="9" max="11" width="4.85546875" style="99" customWidth="1"/>
    <col min="12" max="12" width="5" style="99" customWidth="1"/>
    <col min="13" max="13" width="6.5703125" style="99" customWidth="1"/>
    <col min="14" max="14" width="12.140625" style="99" customWidth="1"/>
    <col min="15" max="15" width="7.85546875" style="99" customWidth="1"/>
    <col min="16" max="16" width="1.42578125" style="99" customWidth="1"/>
    <col min="17" max="17" width="11.7109375" style="99" customWidth="1"/>
    <col min="18" max="18" width="2.5703125" style="99" customWidth="1"/>
    <col min="19" max="19" width="6.42578125" style="130" customWidth="1"/>
    <col min="20" max="20" width="4.85546875" style="130" customWidth="1"/>
    <col min="21" max="21" width="19.5703125" style="131" hidden="1" customWidth="1"/>
    <col min="22" max="22" width="19.42578125" style="131" hidden="1" customWidth="1"/>
    <col min="23" max="23" width="30" style="131" hidden="1" customWidth="1"/>
    <col min="24" max="24" width="16.7109375" style="131" hidden="1" customWidth="1"/>
    <col min="25" max="25" width="16.7109375" style="131" customWidth="1"/>
    <col min="26" max="27" width="8.5703125" style="131" customWidth="1"/>
    <col min="28" max="28" width="3.5703125" style="131" customWidth="1"/>
    <col min="29" max="29" width="17" style="131" customWidth="1"/>
    <col min="30" max="30" width="5.7109375" style="131" customWidth="1"/>
    <col min="31" max="16384" width="9.140625" style="99"/>
  </cols>
  <sheetData>
    <row r="1" spans="1:30" ht="18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71"/>
      <c r="T1" s="154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ht="18.75" customHeight="1" x14ac:dyDescent="0.2">
      <c r="A2" s="61"/>
      <c r="B2" s="69" t="s">
        <v>46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0"/>
      <c r="S2" s="72"/>
      <c r="T2" s="156"/>
      <c r="U2" s="157" t="e">
        <f>VLOOKUP(V2,$U$8:$V$28,2,FALSE)</f>
        <v>#N/A</v>
      </c>
      <c r="V2" s="157" t="str">
        <f>Home!$B$7</f>
        <v>(none)</v>
      </c>
      <c r="W2" s="158" t="str">
        <f>"Selected LA- "&amp;V2</f>
        <v>Selected LA- (none)</v>
      </c>
    </row>
    <row r="3" spans="1:30" ht="18.75" customHeight="1" x14ac:dyDescent="0.2">
      <c r="A3" s="66"/>
      <c r="B3" s="67"/>
      <c r="C3" s="67"/>
      <c r="D3" s="81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72"/>
      <c r="T3" s="156"/>
    </row>
    <row r="4" spans="1:30" ht="13.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72"/>
      <c r="T4" s="156"/>
      <c r="V4" s="185">
        <v>0</v>
      </c>
      <c r="W4" s="131">
        <v>21.5</v>
      </c>
    </row>
    <row r="5" spans="1:30" s="164" customFormat="1" ht="15" customHeight="1" x14ac:dyDescent="0.2">
      <c r="A5" s="62"/>
      <c r="B5" s="86" t="s">
        <v>73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3"/>
      <c r="S5" s="73"/>
      <c r="T5" s="161"/>
      <c r="U5" s="186" t="s">
        <v>39</v>
      </c>
      <c r="V5" s="187">
        <f>G29</f>
        <v>19.541155162004429</v>
      </c>
      <c r="W5" s="188">
        <f>V5</f>
        <v>19.541155162004429</v>
      </c>
      <c r="X5" s="100"/>
      <c r="Y5" s="100"/>
      <c r="Z5" s="100"/>
      <c r="AA5" s="100"/>
      <c r="AB5" s="100"/>
      <c r="AC5" s="100"/>
      <c r="AD5" s="100"/>
    </row>
    <row r="6" spans="1:30" ht="18" customHeight="1" x14ac:dyDescent="0.2">
      <c r="A6" s="61"/>
      <c r="B6" s="9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0"/>
      <c r="S6" s="72"/>
      <c r="T6" s="156"/>
      <c r="U6" s="186" t="s">
        <v>42</v>
      </c>
      <c r="V6" s="189">
        <f>G30</f>
        <v>18.998330550918197</v>
      </c>
      <c r="W6" s="188">
        <f>V6</f>
        <v>18.998330550918197</v>
      </c>
    </row>
    <row r="7" spans="1:30" s="168" customFormat="1" ht="37.5" customHeight="1" x14ac:dyDescent="0.2">
      <c r="A7" s="64"/>
      <c r="B7" s="52"/>
      <c r="C7" s="52"/>
      <c r="D7" s="116" t="s">
        <v>36</v>
      </c>
      <c r="E7" s="116" t="s">
        <v>45</v>
      </c>
      <c r="F7" s="115" t="s">
        <v>44</v>
      </c>
      <c r="G7" s="115" t="s">
        <v>83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5"/>
      <c r="S7" s="74"/>
      <c r="T7" s="166"/>
      <c r="U7" s="186" t="s">
        <v>40</v>
      </c>
      <c r="V7" s="190">
        <f>G31</f>
        <v>18.139452046662115</v>
      </c>
      <c r="W7" s="190">
        <f>V7</f>
        <v>18.139452046662115</v>
      </c>
      <c r="X7" s="165"/>
      <c r="Y7" s="165"/>
      <c r="Z7" s="165"/>
      <c r="AA7" s="165"/>
      <c r="AB7" s="165"/>
      <c r="AC7" s="165"/>
      <c r="AD7" s="165"/>
    </row>
    <row r="8" spans="1:30" s="168" customFormat="1" ht="14.25" customHeight="1" x14ac:dyDescent="0.2">
      <c r="A8" s="124">
        <v>867</v>
      </c>
      <c r="B8" s="53" t="s">
        <v>0</v>
      </c>
      <c r="C8" s="52"/>
      <c r="D8" s="239">
        <v>57</v>
      </c>
      <c r="E8" s="239">
        <v>17</v>
      </c>
      <c r="F8" s="240">
        <v>26</v>
      </c>
      <c r="G8" s="214">
        <f>F8/D8*100</f>
        <v>45.614035087719294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5"/>
      <c r="S8" s="74"/>
      <c r="T8" s="166"/>
      <c r="U8" s="169" t="str">
        <f t="shared" ref="U8:U30" si="0">B8</f>
        <v>Bracknell Forest</v>
      </c>
      <c r="V8" s="170" t="b">
        <f>IF(U8=$V$2,59.9)</f>
        <v>0</v>
      </c>
      <c r="X8" s="165"/>
      <c r="Y8" s="165"/>
      <c r="Z8" s="165"/>
      <c r="AA8" s="165"/>
      <c r="AB8" s="165"/>
      <c r="AC8" s="165"/>
      <c r="AD8" s="165"/>
    </row>
    <row r="9" spans="1:30" s="168" customFormat="1" ht="14.25" customHeight="1" x14ac:dyDescent="0.2">
      <c r="A9" s="124">
        <v>846</v>
      </c>
      <c r="B9" s="53" t="s">
        <v>22</v>
      </c>
      <c r="C9" s="52"/>
      <c r="D9" s="239">
        <v>237</v>
      </c>
      <c r="E9" s="239">
        <v>68</v>
      </c>
      <c r="F9" s="240">
        <v>30</v>
      </c>
      <c r="G9" s="214">
        <f t="shared" ref="G9:G24" si="1">F9/D9*100</f>
        <v>12.658227848101266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5"/>
      <c r="S9" s="74"/>
      <c r="T9" s="166"/>
      <c r="U9" s="169" t="str">
        <f t="shared" si="0"/>
        <v>Brighton &amp; Hove</v>
      </c>
      <c r="V9" s="170" t="b">
        <f>IF(U9=$V$2,59.9)</f>
        <v>0</v>
      </c>
      <c r="X9" s="165"/>
      <c r="Y9" s="165"/>
      <c r="Z9" s="165"/>
      <c r="AA9" s="165"/>
      <c r="AB9" s="165"/>
      <c r="AC9" s="165"/>
      <c r="AD9" s="165"/>
    </row>
    <row r="10" spans="1:30" s="168" customFormat="1" ht="14.25" customHeight="1" x14ac:dyDescent="0.2">
      <c r="A10" s="124">
        <v>825</v>
      </c>
      <c r="B10" s="53" t="s">
        <v>8</v>
      </c>
      <c r="C10" s="52"/>
      <c r="D10" s="239">
        <v>235</v>
      </c>
      <c r="E10" s="239">
        <v>78</v>
      </c>
      <c r="F10" s="240">
        <v>65</v>
      </c>
      <c r="G10" s="214">
        <f t="shared" si="1"/>
        <v>27.659574468085108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5"/>
      <c r="S10" s="74"/>
      <c r="T10" s="166"/>
      <c r="U10" s="169" t="str">
        <f t="shared" si="0"/>
        <v>Buckinghamshire</v>
      </c>
      <c r="V10" s="170" t="b">
        <f t="shared" ref="V10:V30" si="2">IF(U10=$V$2,59.9)</f>
        <v>0</v>
      </c>
      <c r="X10" s="165"/>
      <c r="Y10" s="165"/>
      <c r="Z10" s="165"/>
      <c r="AA10" s="165"/>
      <c r="AB10" s="165"/>
      <c r="AC10" s="165"/>
      <c r="AD10" s="165"/>
    </row>
    <row r="11" spans="1:30" s="168" customFormat="1" ht="14.25" customHeight="1" x14ac:dyDescent="0.2">
      <c r="A11" s="124">
        <v>845</v>
      </c>
      <c r="B11" s="53" t="s">
        <v>4</v>
      </c>
      <c r="C11" s="52"/>
      <c r="D11" s="239">
        <v>374</v>
      </c>
      <c r="E11" s="239">
        <v>39</v>
      </c>
      <c r="F11" s="241">
        <v>32</v>
      </c>
      <c r="G11" s="214">
        <f t="shared" si="1"/>
        <v>8.5561497326203195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5"/>
      <c r="S11" s="74"/>
      <c r="T11" s="166"/>
      <c r="U11" s="169" t="str">
        <f t="shared" si="0"/>
        <v>East Sussex</v>
      </c>
      <c r="V11" s="170" t="b">
        <f t="shared" si="2"/>
        <v>0</v>
      </c>
      <c r="X11" s="165"/>
      <c r="Y11" s="165"/>
      <c r="Z11" s="165"/>
      <c r="AA11" s="165"/>
      <c r="AB11" s="165"/>
      <c r="AC11" s="165"/>
      <c r="AD11" s="165"/>
    </row>
    <row r="12" spans="1:30" s="168" customFormat="1" ht="14.25" customHeight="1" x14ac:dyDescent="0.2">
      <c r="A12" s="124">
        <v>850</v>
      </c>
      <c r="B12" s="53" t="s">
        <v>6</v>
      </c>
      <c r="C12" s="52"/>
      <c r="D12" s="239">
        <v>527</v>
      </c>
      <c r="E12" s="239">
        <v>101</v>
      </c>
      <c r="F12" s="240">
        <v>124</v>
      </c>
      <c r="G12" s="214">
        <f t="shared" si="1"/>
        <v>23.52941176470588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5"/>
      <c r="S12" s="74"/>
      <c r="T12" s="166"/>
      <c r="U12" s="169" t="str">
        <f t="shared" si="0"/>
        <v>Hampshire</v>
      </c>
      <c r="V12" s="170" t="b">
        <f t="shared" si="2"/>
        <v>0</v>
      </c>
      <c r="X12" s="165"/>
      <c r="Y12" s="165"/>
      <c r="Z12" s="165"/>
      <c r="AA12" s="165"/>
      <c r="AB12" s="165"/>
      <c r="AC12" s="165"/>
      <c r="AD12" s="165"/>
    </row>
    <row r="13" spans="1:30" s="168" customFormat="1" ht="14.25" customHeight="1" x14ac:dyDescent="0.2">
      <c r="A13" s="124">
        <v>921</v>
      </c>
      <c r="B13" s="53" t="s">
        <v>1</v>
      </c>
      <c r="C13" s="52"/>
      <c r="D13" s="239">
        <v>65</v>
      </c>
      <c r="E13" s="239">
        <v>10</v>
      </c>
      <c r="F13" s="240">
        <v>20</v>
      </c>
      <c r="G13" s="214">
        <f t="shared" si="1"/>
        <v>30.76923076923077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5"/>
      <c r="S13" s="74"/>
      <c r="T13" s="166"/>
      <c r="U13" s="169" t="str">
        <f t="shared" si="0"/>
        <v>Isle of Wight</v>
      </c>
      <c r="V13" s="170" t="b">
        <f t="shared" si="2"/>
        <v>0</v>
      </c>
      <c r="X13" s="165"/>
      <c r="Y13" s="165"/>
      <c r="Z13" s="165"/>
      <c r="AA13" s="165"/>
      <c r="AB13" s="165"/>
      <c r="AC13" s="165"/>
      <c r="AD13" s="165"/>
    </row>
    <row r="14" spans="1:30" s="168" customFormat="1" ht="14.25" customHeight="1" x14ac:dyDescent="0.2">
      <c r="A14" s="124">
        <v>886</v>
      </c>
      <c r="B14" s="53" t="s">
        <v>9</v>
      </c>
      <c r="C14" s="52"/>
      <c r="D14" s="239">
        <v>815</v>
      </c>
      <c r="E14" s="239">
        <v>86</v>
      </c>
      <c r="F14" s="240">
        <v>135</v>
      </c>
      <c r="G14" s="214">
        <f t="shared" si="1"/>
        <v>16.564417177914109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5"/>
      <c r="S14" s="74"/>
      <c r="T14" s="166"/>
      <c r="U14" s="169" t="str">
        <f t="shared" si="0"/>
        <v>Kent</v>
      </c>
      <c r="V14" s="170" t="b">
        <f t="shared" si="2"/>
        <v>0</v>
      </c>
      <c r="X14" s="165"/>
      <c r="Y14" s="165"/>
      <c r="Z14" s="165"/>
      <c r="AA14" s="165"/>
      <c r="AB14" s="165"/>
      <c r="AC14" s="165"/>
      <c r="AD14" s="165"/>
    </row>
    <row r="15" spans="1:30" s="168" customFormat="1" ht="14.25" customHeight="1" x14ac:dyDescent="0.2">
      <c r="A15" s="124">
        <v>887</v>
      </c>
      <c r="B15" s="53" t="s">
        <v>2</v>
      </c>
      <c r="C15" s="52"/>
      <c r="D15" s="239">
        <v>200</v>
      </c>
      <c r="E15" s="239">
        <v>40</v>
      </c>
      <c r="F15" s="240">
        <v>46</v>
      </c>
      <c r="G15" s="214">
        <f t="shared" si="1"/>
        <v>23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5"/>
      <c r="S15" s="74"/>
      <c r="T15" s="166"/>
      <c r="U15" s="169" t="str">
        <f t="shared" si="0"/>
        <v>Medway</v>
      </c>
      <c r="V15" s="170" t="b">
        <f t="shared" si="2"/>
        <v>0</v>
      </c>
      <c r="X15" s="165"/>
      <c r="Y15" s="165"/>
      <c r="Z15" s="165"/>
      <c r="AA15" s="165"/>
      <c r="AB15" s="165"/>
      <c r="AC15" s="165"/>
      <c r="AD15" s="165"/>
    </row>
    <row r="16" spans="1:30" s="168" customFormat="1" ht="14.25" customHeight="1" x14ac:dyDescent="0.2">
      <c r="A16" s="124">
        <v>826</v>
      </c>
      <c r="B16" s="53" t="s">
        <v>10</v>
      </c>
      <c r="C16" s="52"/>
      <c r="D16" s="239">
        <v>161</v>
      </c>
      <c r="E16" s="239">
        <v>19</v>
      </c>
      <c r="F16" s="240">
        <v>37</v>
      </c>
      <c r="G16" s="214">
        <f t="shared" si="1"/>
        <v>22.981366459627328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5"/>
      <c r="S16" s="74"/>
      <c r="T16" s="166"/>
      <c r="U16" s="169" t="str">
        <f t="shared" si="0"/>
        <v>Milton Keynes</v>
      </c>
      <c r="V16" s="170" t="b">
        <f t="shared" si="2"/>
        <v>0</v>
      </c>
      <c r="X16" s="165"/>
      <c r="Y16" s="165"/>
      <c r="Z16" s="165"/>
      <c r="AA16" s="165"/>
      <c r="AB16" s="165"/>
      <c r="AC16" s="165"/>
      <c r="AD16" s="165"/>
    </row>
    <row r="17" spans="1:30" s="168" customFormat="1" ht="14.25" customHeight="1" x14ac:dyDescent="0.2">
      <c r="A17" s="124">
        <v>931</v>
      </c>
      <c r="B17" s="53" t="s">
        <v>11</v>
      </c>
      <c r="C17" s="52"/>
      <c r="D17" s="239">
        <v>456</v>
      </c>
      <c r="E17" s="239">
        <v>67</v>
      </c>
      <c r="F17" s="240">
        <v>60</v>
      </c>
      <c r="G17" s="214">
        <f t="shared" si="1"/>
        <v>13.157894736842104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5"/>
      <c r="S17" s="74"/>
      <c r="T17" s="166"/>
      <c r="U17" s="169" t="str">
        <f t="shared" si="0"/>
        <v>Oxfordshire</v>
      </c>
      <c r="V17" s="170" t="b">
        <f t="shared" si="2"/>
        <v>0</v>
      </c>
      <c r="X17" s="165"/>
      <c r="Y17" s="165"/>
      <c r="Z17" s="165"/>
      <c r="AA17" s="165"/>
      <c r="AB17" s="165"/>
      <c r="AC17" s="165"/>
      <c r="AD17" s="165"/>
    </row>
    <row r="18" spans="1:30" s="168" customFormat="1" ht="14.25" customHeight="1" x14ac:dyDescent="0.2">
      <c r="A18" s="124">
        <v>851</v>
      </c>
      <c r="B18" s="53" t="s">
        <v>12</v>
      </c>
      <c r="C18" s="52"/>
      <c r="D18" s="239">
        <v>155</v>
      </c>
      <c r="E18" s="239">
        <v>4</v>
      </c>
      <c r="F18" s="240">
        <v>28</v>
      </c>
      <c r="G18" s="214">
        <f t="shared" si="1"/>
        <v>18.064516129032256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5"/>
      <c r="S18" s="74"/>
      <c r="T18" s="166"/>
      <c r="U18" s="169" t="str">
        <f t="shared" si="0"/>
        <v>Portsmouth</v>
      </c>
      <c r="V18" s="170" t="b">
        <f t="shared" si="2"/>
        <v>0</v>
      </c>
      <c r="X18" s="165"/>
      <c r="Y18" s="165"/>
      <c r="Z18" s="165"/>
      <c r="AA18" s="165"/>
      <c r="AB18" s="165"/>
      <c r="AC18" s="165"/>
      <c r="AD18" s="165"/>
    </row>
    <row r="19" spans="1:30" s="168" customFormat="1" ht="14.25" customHeight="1" x14ac:dyDescent="0.2">
      <c r="A19" s="124">
        <v>870</v>
      </c>
      <c r="B19" s="53" t="s">
        <v>3</v>
      </c>
      <c r="C19" s="52"/>
      <c r="D19" s="239">
        <v>108</v>
      </c>
      <c r="E19" s="239">
        <v>21</v>
      </c>
      <c r="F19" s="240">
        <v>26</v>
      </c>
      <c r="G19" s="214">
        <f t="shared" si="1"/>
        <v>24.074074074074073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5"/>
      <c r="S19" s="74"/>
      <c r="T19" s="166"/>
      <c r="U19" s="169" t="str">
        <f t="shared" si="0"/>
        <v>Reading</v>
      </c>
      <c r="V19" s="170" t="b">
        <f t="shared" si="2"/>
        <v>0</v>
      </c>
      <c r="X19" s="165"/>
      <c r="Y19" s="165"/>
      <c r="Z19" s="165"/>
      <c r="AA19" s="165"/>
      <c r="AB19" s="165"/>
      <c r="AC19" s="165"/>
      <c r="AD19" s="165"/>
    </row>
    <row r="20" spans="1:30" s="168" customFormat="1" ht="14.25" customHeight="1" x14ac:dyDescent="0.2">
      <c r="A20" s="124">
        <v>871</v>
      </c>
      <c r="B20" s="53" t="s">
        <v>13</v>
      </c>
      <c r="C20" s="52"/>
      <c r="D20" s="239">
        <v>91</v>
      </c>
      <c r="E20" s="239">
        <v>34</v>
      </c>
      <c r="F20" s="240">
        <v>33</v>
      </c>
      <c r="G20" s="214">
        <f t="shared" si="1"/>
        <v>36.263736263736263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5"/>
      <c r="S20" s="74"/>
      <c r="T20" s="166"/>
      <c r="U20" s="169" t="str">
        <f t="shared" si="0"/>
        <v>Slough</v>
      </c>
      <c r="V20" s="170" t="b">
        <f t="shared" si="2"/>
        <v>0</v>
      </c>
      <c r="X20" s="165"/>
      <c r="Y20" s="165"/>
      <c r="Z20" s="165"/>
      <c r="AA20" s="165"/>
      <c r="AB20" s="165"/>
      <c r="AC20" s="165"/>
      <c r="AD20" s="165"/>
    </row>
    <row r="21" spans="1:30" s="168" customFormat="1" ht="14.25" customHeight="1" x14ac:dyDescent="0.2">
      <c r="A21" s="124">
        <v>933</v>
      </c>
      <c r="B21" s="53" t="s">
        <v>27</v>
      </c>
      <c r="C21" s="52"/>
      <c r="D21" s="239">
        <v>285</v>
      </c>
      <c r="E21" s="239">
        <v>42</v>
      </c>
      <c r="F21" s="240">
        <v>55</v>
      </c>
      <c r="G21" s="214">
        <f t="shared" si="1"/>
        <v>19.298245614035086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5"/>
      <c r="S21" s="74"/>
      <c r="T21" s="166"/>
      <c r="U21" s="169" t="str">
        <f t="shared" si="0"/>
        <v>Somerset</v>
      </c>
      <c r="V21" s="170" t="b">
        <f t="shared" si="2"/>
        <v>0</v>
      </c>
      <c r="X21" s="165"/>
      <c r="Y21" s="165"/>
      <c r="Z21" s="165"/>
      <c r="AA21" s="165"/>
      <c r="AB21" s="165"/>
      <c r="AC21" s="165"/>
      <c r="AD21" s="165"/>
    </row>
    <row r="22" spans="1:30" s="168" customFormat="1" ht="14.25" customHeight="1" x14ac:dyDescent="0.2">
      <c r="A22" s="124">
        <v>852</v>
      </c>
      <c r="B22" s="53" t="s">
        <v>14</v>
      </c>
      <c r="C22" s="52"/>
      <c r="D22" s="239">
        <v>243</v>
      </c>
      <c r="E22" s="239">
        <v>72</v>
      </c>
      <c r="F22" s="240">
        <v>53</v>
      </c>
      <c r="G22" s="214">
        <f t="shared" si="1"/>
        <v>21.810699588477366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5"/>
      <c r="S22" s="74"/>
      <c r="T22" s="166"/>
      <c r="U22" s="169" t="str">
        <f t="shared" si="0"/>
        <v>Southampton</v>
      </c>
      <c r="V22" s="170" t="b">
        <f t="shared" si="2"/>
        <v>0</v>
      </c>
      <c r="X22" s="165"/>
      <c r="Y22" s="165"/>
      <c r="Z22" s="165"/>
      <c r="AA22" s="165"/>
      <c r="AB22" s="165"/>
      <c r="AC22" s="165"/>
      <c r="AD22" s="165"/>
    </row>
    <row r="23" spans="1:30" s="168" customFormat="1" ht="14.25" customHeight="1" x14ac:dyDescent="0.2">
      <c r="A23" s="124">
        <v>936</v>
      </c>
      <c r="B23" s="53" t="s">
        <v>7</v>
      </c>
      <c r="C23" s="52"/>
      <c r="D23" s="239">
        <v>515</v>
      </c>
      <c r="E23" s="239">
        <v>94</v>
      </c>
      <c r="F23" s="240">
        <v>117</v>
      </c>
      <c r="G23" s="214">
        <f t="shared" si="1"/>
        <v>22.718446601941746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5"/>
      <c r="S23" s="74"/>
      <c r="T23" s="166"/>
      <c r="U23" s="169" t="str">
        <f t="shared" si="0"/>
        <v>Surrey</v>
      </c>
      <c r="V23" s="170" t="b">
        <f t="shared" si="2"/>
        <v>0</v>
      </c>
      <c r="X23" s="165"/>
      <c r="Y23" s="165"/>
      <c r="Z23" s="165"/>
      <c r="AA23" s="165"/>
      <c r="AB23" s="165"/>
      <c r="AC23" s="165"/>
      <c r="AD23" s="165"/>
    </row>
    <row r="24" spans="1:30" s="168" customFormat="1" ht="14.25" customHeight="1" x14ac:dyDescent="0.2">
      <c r="A24" s="124">
        <v>866</v>
      </c>
      <c r="B24" s="53" t="s">
        <v>41</v>
      </c>
      <c r="C24" s="52"/>
      <c r="D24" s="239">
        <v>143</v>
      </c>
      <c r="E24" s="239">
        <v>27</v>
      </c>
      <c r="F24" s="240">
        <v>40</v>
      </c>
      <c r="G24" s="214">
        <f t="shared" si="1"/>
        <v>27.972027972027973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5"/>
      <c r="S24" s="74"/>
      <c r="T24" s="166"/>
      <c r="U24" s="169" t="str">
        <f t="shared" si="0"/>
        <v>Swindon</v>
      </c>
      <c r="V24" s="170" t="b">
        <f t="shared" si="2"/>
        <v>0</v>
      </c>
      <c r="X24" s="165"/>
      <c r="Y24" s="165"/>
      <c r="Z24" s="165"/>
      <c r="AA24" s="165"/>
      <c r="AB24" s="165"/>
      <c r="AC24" s="165"/>
      <c r="AD24" s="165"/>
    </row>
    <row r="25" spans="1:30" s="168" customFormat="1" ht="14.25" customHeight="1" x14ac:dyDescent="0.2">
      <c r="A25" s="124">
        <v>869</v>
      </c>
      <c r="B25" s="53" t="s">
        <v>15</v>
      </c>
      <c r="C25" s="52"/>
      <c r="D25" s="239">
        <v>74</v>
      </c>
      <c r="E25" s="239">
        <v>11</v>
      </c>
      <c r="F25" s="241">
        <v>20</v>
      </c>
      <c r="G25" s="214">
        <f>F25/D25*100</f>
        <v>27.027027027027028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5"/>
      <c r="S25" s="74"/>
      <c r="T25" s="166"/>
      <c r="U25" s="169" t="str">
        <f t="shared" si="0"/>
        <v>West Berkshire</v>
      </c>
      <c r="V25" s="170" t="b">
        <f t="shared" si="2"/>
        <v>0</v>
      </c>
      <c r="X25" s="165"/>
      <c r="Y25" s="165"/>
      <c r="Z25" s="165"/>
      <c r="AA25" s="165"/>
      <c r="AB25" s="165"/>
      <c r="AC25" s="165"/>
      <c r="AD25" s="165"/>
    </row>
    <row r="26" spans="1:30" s="168" customFormat="1" ht="14.25" customHeight="1" x14ac:dyDescent="0.2">
      <c r="A26" s="124">
        <v>938</v>
      </c>
      <c r="B26" s="53" t="s">
        <v>5</v>
      </c>
      <c r="C26" s="52"/>
      <c r="D26" s="239">
        <v>507</v>
      </c>
      <c r="E26" s="239">
        <v>50</v>
      </c>
      <c r="F26" s="241">
        <v>84</v>
      </c>
      <c r="G26" s="214">
        <f t="shared" ref="G26:G27" si="3">F26/D26*100</f>
        <v>16.568047337278109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5"/>
      <c r="S26" s="74"/>
      <c r="T26" s="166"/>
      <c r="U26" s="169" t="str">
        <f t="shared" si="0"/>
        <v>West Sussex</v>
      </c>
      <c r="V26" s="170" t="b">
        <f t="shared" si="2"/>
        <v>0</v>
      </c>
      <c r="X26" s="165"/>
      <c r="Y26" s="165"/>
      <c r="Z26" s="165"/>
      <c r="AA26" s="165"/>
      <c r="AB26" s="165"/>
      <c r="AC26" s="165"/>
      <c r="AD26" s="165"/>
    </row>
    <row r="27" spans="1:30" s="168" customFormat="1" ht="14.25" customHeight="1" x14ac:dyDescent="0.2">
      <c r="A27" s="124">
        <v>868</v>
      </c>
      <c r="B27" s="53" t="s">
        <v>21</v>
      </c>
      <c r="C27" s="52"/>
      <c r="D27" s="242">
        <v>59</v>
      </c>
      <c r="E27" s="242">
        <v>18</v>
      </c>
      <c r="F27" s="240">
        <v>19</v>
      </c>
      <c r="G27" s="214">
        <f t="shared" si="3"/>
        <v>32.20338983050847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5"/>
      <c r="S27" s="74"/>
      <c r="T27" s="166"/>
      <c r="U27" s="169" t="str">
        <f t="shared" si="0"/>
        <v>Windsor &amp; Maidenhead</v>
      </c>
      <c r="V27" s="170" t="b">
        <f t="shared" si="2"/>
        <v>0</v>
      </c>
      <c r="X27" s="165"/>
      <c r="Y27" s="165"/>
      <c r="Z27" s="165"/>
      <c r="AA27" s="165"/>
      <c r="AB27" s="165"/>
      <c r="AC27" s="165"/>
      <c r="AD27" s="165"/>
    </row>
    <row r="28" spans="1:30" s="168" customFormat="1" ht="14.25" customHeight="1" x14ac:dyDescent="0.2">
      <c r="A28" s="124">
        <v>872</v>
      </c>
      <c r="B28" s="53" t="s">
        <v>16</v>
      </c>
      <c r="C28" s="52"/>
      <c r="D28" s="242">
        <v>90</v>
      </c>
      <c r="E28" s="242">
        <v>12</v>
      </c>
      <c r="F28" s="240">
        <v>16</v>
      </c>
      <c r="G28" s="214">
        <f>F28/D28*100</f>
        <v>17.777777777777779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5"/>
      <c r="S28" s="74"/>
      <c r="T28" s="166"/>
      <c r="U28" s="169" t="str">
        <f t="shared" si="0"/>
        <v>Wokingham</v>
      </c>
      <c r="V28" s="170" t="b">
        <f t="shared" si="2"/>
        <v>0</v>
      </c>
      <c r="X28" s="165"/>
      <c r="Y28" s="165"/>
      <c r="Z28" s="165"/>
      <c r="AA28" s="165"/>
      <c r="AB28" s="165"/>
      <c r="AC28" s="165"/>
      <c r="AD28" s="165"/>
    </row>
    <row r="29" spans="1:30" s="168" customFormat="1" ht="14.25" customHeight="1" x14ac:dyDescent="0.2">
      <c r="A29" s="124">
        <v>108</v>
      </c>
      <c r="B29" s="70" t="s">
        <v>23</v>
      </c>
      <c r="C29" s="52"/>
      <c r="D29" s="243">
        <v>4969</v>
      </c>
      <c r="E29" s="243">
        <v>841</v>
      </c>
      <c r="F29" s="216">
        <v>971</v>
      </c>
      <c r="G29" s="217">
        <f t="shared" ref="G29:G30" si="4">F29/D29*100</f>
        <v>19.541155162004429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5"/>
      <c r="S29" s="74"/>
      <c r="T29" s="166"/>
      <c r="U29" s="169" t="str">
        <f t="shared" si="0"/>
        <v>South East</v>
      </c>
      <c r="V29" s="170" t="b">
        <f t="shared" si="2"/>
        <v>0</v>
      </c>
      <c r="X29" s="165"/>
      <c r="Y29" s="165"/>
      <c r="Z29" s="165"/>
      <c r="AA29" s="165"/>
      <c r="AB29" s="165"/>
      <c r="AC29" s="165"/>
      <c r="AD29" s="165"/>
    </row>
    <row r="30" spans="1:30" s="168" customFormat="1" ht="14.25" customHeight="1" x14ac:dyDescent="0.2">
      <c r="A30" s="124">
        <v>109</v>
      </c>
      <c r="B30" s="97" t="s">
        <v>43</v>
      </c>
      <c r="C30" s="52"/>
      <c r="D30" s="244">
        <v>2995</v>
      </c>
      <c r="E30" s="244">
        <v>464</v>
      </c>
      <c r="F30" s="219">
        <v>569</v>
      </c>
      <c r="G30" s="220">
        <f t="shared" si="4"/>
        <v>18.998330550918197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5"/>
      <c r="S30" s="74"/>
      <c r="T30" s="166"/>
      <c r="U30" s="191" t="str">
        <f t="shared" si="0"/>
        <v>South West</v>
      </c>
      <c r="V30" s="170" t="b">
        <f t="shared" si="2"/>
        <v>0</v>
      </c>
      <c r="X30" s="165"/>
      <c r="Y30" s="165"/>
      <c r="Z30" s="165"/>
      <c r="AA30" s="165"/>
      <c r="AB30" s="165"/>
      <c r="AC30" s="165"/>
      <c r="AD30" s="165"/>
    </row>
    <row r="31" spans="1:30" s="131" customFormat="1" ht="14.25" customHeight="1" x14ac:dyDescent="0.2">
      <c r="A31" s="124">
        <v>100</v>
      </c>
      <c r="B31" s="88" t="s">
        <v>38</v>
      </c>
      <c r="C31" s="49"/>
      <c r="D31" s="221">
        <v>33689</v>
      </c>
      <c r="E31" s="221">
        <v>5370</v>
      </c>
      <c r="F31" s="222">
        <v>6111</v>
      </c>
      <c r="G31" s="223">
        <f>F31/D31*100</f>
        <v>18.139452046662115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0"/>
      <c r="S31" s="72"/>
      <c r="T31" s="156"/>
      <c r="X31" s="165"/>
      <c r="Y31" s="165"/>
      <c r="Z31" s="165"/>
      <c r="AA31" s="165"/>
      <c r="AB31" s="165"/>
      <c r="AC31" s="165"/>
      <c r="AD31" s="165"/>
    </row>
    <row r="32" spans="1:30" s="131" customFormat="1" ht="1.5" customHeight="1" x14ac:dyDescent="0.2">
      <c r="A32" s="61"/>
      <c r="B32" s="87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60"/>
      <c r="S32" s="72"/>
      <c r="T32" s="156"/>
      <c r="X32" s="165"/>
      <c r="Y32" s="165"/>
      <c r="Z32" s="165"/>
      <c r="AA32" s="165"/>
      <c r="AB32" s="165"/>
      <c r="AC32" s="165"/>
      <c r="AD32" s="165"/>
    </row>
    <row r="33" spans="1:30" s="131" customFormat="1" ht="15" customHeight="1" x14ac:dyDescent="0.2">
      <c r="A33" s="61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0"/>
      <c r="S33" s="72"/>
      <c r="T33" s="156"/>
      <c r="X33" s="165"/>
      <c r="Y33" s="165"/>
      <c r="Z33" s="165"/>
      <c r="AA33" s="165"/>
      <c r="AB33" s="165"/>
      <c r="AC33" s="165"/>
      <c r="AD33" s="165"/>
    </row>
    <row r="34" spans="1:30" s="131" customFormat="1" ht="15" customHeight="1" x14ac:dyDescent="0.2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40"/>
      <c r="S34" s="72"/>
      <c r="T34" s="156"/>
      <c r="X34" s="165"/>
      <c r="Y34" s="165"/>
      <c r="Z34" s="165"/>
      <c r="AA34" s="165"/>
      <c r="AB34" s="165"/>
      <c r="AC34" s="165"/>
      <c r="AD34" s="165"/>
    </row>
    <row r="35" spans="1:30" s="131" customFormat="1" ht="11.25" customHeight="1" x14ac:dyDescent="0.2">
      <c r="A35" s="441"/>
      <c r="B35" s="442"/>
      <c r="C35" s="442"/>
      <c r="D35" s="444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3"/>
      <c r="S35" s="72"/>
      <c r="T35" s="156"/>
      <c r="V35" s="173"/>
      <c r="X35" s="165"/>
      <c r="Y35" s="165"/>
      <c r="Z35" s="165"/>
      <c r="AA35" s="165"/>
      <c r="AB35" s="165"/>
      <c r="AC35" s="165"/>
      <c r="AD35" s="165"/>
    </row>
    <row r="36" spans="1:30" s="131" customFormat="1" ht="13.5" customHeight="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72"/>
      <c r="T36" s="174"/>
      <c r="U36" s="175"/>
      <c r="V36" s="175"/>
      <c r="W36" s="175"/>
      <c r="X36" s="165"/>
      <c r="Y36" s="165"/>
      <c r="Z36" s="165"/>
      <c r="AA36" s="165"/>
      <c r="AB36" s="165"/>
      <c r="AC36" s="165"/>
      <c r="AD36" s="165"/>
    </row>
    <row r="37" spans="1:30" s="131" customFormat="1" ht="15" customHeight="1" x14ac:dyDescent="0.25">
      <c r="A37" s="59"/>
      <c r="B37" s="86" t="s">
        <v>78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0"/>
      <c r="S37" s="72"/>
      <c r="T37" s="156"/>
      <c r="U37" s="175"/>
      <c r="V37" s="175"/>
      <c r="W37" s="175"/>
      <c r="X37" s="165"/>
      <c r="Y37" s="165"/>
    </row>
    <row r="38" spans="1:30" s="131" customFormat="1" ht="18" customHeight="1" x14ac:dyDescent="0.2">
      <c r="A38" s="61"/>
      <c r="B38" s="95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0"/>
      <c r="S38" s="72"/>
      <c r="T38" s="156"/>
      <c r="U38" s="175"/>
      <c r="V38" s="175"/>
      <c r="W38" s="175"/>
      <c r="X38" s="165"/>
      <c r="Y38" s="165"/>
    </row>
    <row r="39" spans="1:30" s="131" customFormat="1" ht="36" customHeight="1" x14ac:dyDescent="0.2">
      <c r="A39" s="61"/>
      <c r="B39" s="52"/>
      <c r="C39" s="52"/>
      <c r="D39" s="92" t="s">
        <v>65</v>
      </c>
      <c r="E39" s="114" t="s">
        <v>70</v>
      </c>
      <c r="F39" s="85" t="s">
        <v>82</v>
      </c>
      <c r="G39" s="98" t="s">
        <v>28</v>
      </c>
      <c r="H39" s="94" t="s">
        <v>87</v>
      </c>
      <c r="I39" s="38"/>
      <c r="J39" s="38"/>
      <c r="K39" s="38"/>
      <c r="L39" s="38"/>
      <c r="M39" s="38"/>
      <c r="N39" s="38"/>
      <c r="O39" s="38"/>
      <c r="P39" s="38"/>
      <c r="Q39" s="38"/>
      <c r="R39" s="60"/>
      <c r="S39" s="72"/>
      <c r="T39" s="156"/>
      <c r="U39" s="175"/>
      <c r="V39" s="175"/>
      <c r="W39" s="175"/>
      <c r="X39" s="165"/>
      <c r="Y39" s="165"/>
    </row>
    <row r="40" spans="1:30" s="164" customFormat="1" ht="16.5" customHeight="1" x14ac:dyDescent="0.2">
      <c r="A40" s="124">
        <v>867</v>
      </c>
      <c r="B40" s="53" t="s">
        <v>0</v>
      </c>
      <c r="C40" s="52"/>
      <c r="D40" s="229">
        <v>15.151515151515152</v>
      </c>
      <c r="E40" s="245">
        <v>36.764705882352942</v>
      </c>
      <c r="F40" s="212">
        <v>45.614035087719294</v>
      </c>
      <c r="G40" s="121"/>
      <c r="H40" s="257">
        <f>(F40-D40)</f>
        <v>30.462519936204142</v>
      </c>
      <c r="I40" s="38"/>
      <c r="J40" s="38"/>
      <c r="K40" s="38"/>
      <c r="L40" s="38"/>
      <c r="M40" s="38"/>
      <c r="N40" s="38"/>
      <c r="O40" s="38"/>
      <c r="P40" s="38"/>
      <c r="Q40" s="38"/>
      <c r="R40" s="63"/>
      <c r="S40" s="73"/>
      <c r="T40" s="161"/>
      <c r="U40" s="192" t="str">
        <f>B40</f>
        <v>Bracknell Forest</v>
      </c>
      <c r="V40" s="177" t="b">
        <f t="shared" ref="V40:V61" si="5">IF(U40=$V$2,H40)</f>
        <v>0</v>
      </c>
      <c r="W40" s="175"/>
      <c r="X40" s="165"/>
      <c r="Y40" s="165"/>
      <c r="Z40" s="131"/>
      <c r="AA40" s="131"/>
      <c r="AB40" s="131"/>
      <c r="AC40" s="131"/>
      <c r="AD40" s="131"/>
    </row>
    <row r="41" spans="1:30" ht="16.5" customHeight="1" x14ac:dyDescent="0.2">
      <c r="A41" s="124">
        <v>846</v>
      </c>
      <c r="B41" s="53" t="s">
        <v>22</v>
      </c>
      <c r="C41" s="52"/>
      <c r="D41" s="229">
        <v>9.3117408906882595</v>
      </c>
      <c r="E41" s="246">
        <v>7.9681274900398407</v>
      </c>
      <c r="F41" s="214">
        <v>12.658227848101266</v>
      </c>
      <c r="G41" s="121"/>
      <c r="H41" s="258">
        <f t="shared" ref="H41:H63" si="6">(F41-D41)</f>
        <v>3.3464869574130063</v>
      </c>
      <c r="I41" s="38"/>
      <c r="J41" s="41"/>
      <c r="K41" s="41"/>
      <c r="L41" s="41"/>
      <c r="M41" s="38"/>
      <c r="N41" s="38"/>
      <c r="O41" s="38"/>
      <c r="P41" s="38"/>
      <c r="Q41" s="38"/>
      <c r="R41" s="60"/>
      <c r="S41" s="72"/>
      <c r="T41" s="156"/>
      <c r="U41" s="192" t="str">
        <f t="shared" ref="U41:U61" si="7">B41</f>
        <v>Brighton &amp; Hove</v>
      </c>
      <c r="V41" s="177" t="b">
        <f t="shared" si="5"/>
        <v>0</v>
      </c>
      <c r="W41" s="175"/>
      <c r="X41" s="165"/>
      <c r="Y41" s="165"/>
    </row>
    <row r="42" spans="1:30" ht="16.5" customHeight="1" x14ac:dyDescent="0.2">
      <c r="A42" s="124">
        <v>825</v>
      </c>
      <c r="B42" s="53" t="s">
        <v>8</v>
      </c>
      <c r="C42" s="52"/>
      <c r="D42" s="229">
        <v>16.055045871559635</v>
      </c>
      <c r="E42" s="246">
        <v>24.888888888888889</v>
      </c>
      <c r="F42" s="214">
        <v>27.659574468085108</v>
      </c>
      <c r="G42" s="121"/>
      <c r="H42" s="258">
        <f t="shared" si="6"/>
        <v>11.604528596525473</v>
      </c>
      <c r="I42" s="38"/>
      <c r="J42" s="41"/>
      <c r="K42" s="41"/>
      <c r="L42" s="41"/>
      <c r="M42" s="38"/>
      <c r="N42" s="38"/>
      <c r="O42" s="38"/>
      <c r="P42" s="38"/>
      <c r="Q42" s="38"/>
      <c r="R42" s="60"/>
      <c r="S42" s="72"/>
      <c r="T42" s="156"/>
      <c r="U42" s="192" t="str">
        <f t="shared" si="7"/>
        <v>Buckinghamshire</v>
      </c>
      <c r="V42" s="177" t="b">
        <f t="shared" si="5"/>
        <v>0</v>
      </c>
      <c r="W42" s="175"/>
      <c r="X42" s="165"/>
      <c r="Y42" s="165"/>
      <c r="Z42" s="178"/>
    </row>
    <row r="43" spans="1:30" ht="16.5" customHeight="1" x14ac:dyDescent="0.2">
      <c r="A43" s="124">
        <v>845</v>
      </c>
      <c r="B43" s="53" t="s">
        <v>4</v>
      </c>
      <c r="C43" s="52"/>
      <c r="D43" s="230">
        <v>6.1452513966480442</v>
      </c>
      <c r="E43" s="246">
        <v>10.840108401084011</v>
      </c>
      <c r="F43" s="214">
        <v>8.5561497326203195</v>
      </c>
      <c r="G43" s="121"/>
      <c r="H43" s="258">
        <f t="shared" si="6"/>
        <v>2.4108983359722753</v>
      </c>
      <c r="I43" s="38"/>
      <c r="J43" s="41"/>
      <c r="K43" s="41"/>
      <c r="L43" s="41"/>
      <c r="M43" s="38"/>
      <c r="N43" s="38"/>
      <c r="O43" s="38"/>
      <c r="P43" s="38"/>
      <c r="Q43" s="38"/>
      <c r="R43" s="60"/>
      <c r="S43" s="72"/>
      <c r="T43" s="156"/>
      <c r="U43" s="192" t="str">
        <f t="shared" si="7"/>
        <v>East Sussex</v>
      </c>
      <c r="V43" s="177" t="b">
        <f t="shared" si="5"/>
        <v>0</v>
      </c>
      <c r="W43" s="175"/>
      <c r="X43" s="165"/>
      <c r="Y43" s="165"/>
      <c r="Z43" s="48"/>
    </row>
    <row r="44" spans="1:30" ht="16.5" customHeight="1" x14ac:dyDescent="0.2">
      <c r="A44" s="124">
        <v>850</v>
      </c>
      <c r="B44" s="53" t="s">
        <v>6</v>
      </c>
      <c r="C44" s="52"/>
      <c r="D44" s="229">
        <v>13.944954128440369</v>
      </c>
      <c r="E44" s="246">
        <v>16.236162361623617</v>
      </c>
      <c r="F44" s="214">
        <v>23.52941176470588</v>
      </c>
      <c r="G44" s="121"/>
      <c r="H44" s="258">
        <f t="shared" si="6"/>
        <v>9.5844576362655118</v>
      </c>
      <c r="I44" s="38"/>
      <c r="J44" s="41"/>
      <c r="K44" s="41"/>
      <c r="L44" s="41"/>
      <c r="M44" s="38"/>
      <c r="N44" s="38"/>
      <c r="O44" s="38"/>
      <c r="P44" s="38"/>
      <c r="Q44" s="38"/>
      <c r="R44" s="60"/>
      <c r="S44" s="72"/>
      <c r="T44" s="156"/>
      <c r="U44" s="192" t="str">
        <f t="shared" si="7"/>
        <v>Hampshire</v>
      </c>
      <c r="V44" s="177" t="b">
        <f t="shared" si="5"/>
        <v>0</v>
      </c>
      <c r="W44" s="175"/>
      <c r="X44" s="165"/>
      <c r="Y44" s="165"/>
    </row>
    <row r="45" spans="1:30" ht="16.5" customHeight="1" x14ac:dyDescent="0.2">
      <c r="A45" s="124">
        <v>921</v>
      </c>
      <c r="B45" s="53" t="s">
        <v>1</v>
      </c>
      <c r="C45" s="52"/>
      <c r="D45" s="229">
        <v>9.6385542168674707</v>
      </c>
      <c r="E45" s="246">
        <v>11.25</v>
      </c>
      <c r="F45" s="214">
        <v>30.76923076923077</v>
      </c>
      <c r="G45" s="121"/>
      <c r="H45" s="258">
        <f t="shared" si="6"/>
        <v>21.130676552363298</v>
      </c>
      <c r="I45" s="38"/>
      <c r="J45" s="41"/>
      <c r="K45" s="41"/>
      <c r="L45" s="41"/>
      <c r="M45" s="38"/>
      <c r="N45" s="38"/>
      <c r="O45" s="38"/>
      <c r="P45" s="38"/>
      <c r="Q45" s="38"/>
      <c r="R45" s="60"/>
      <c r="S45" s="72"/>
      <c r="T45" s="156"/>
      <c r="U45" s="192" t="str">
        <f t="shared" si="7"/>
        <v>Isle of Wight</v>
      </c>
      <c r="V45" s="177" t="b">
        <f t="shared" si="5"/>
        <v>0</v>
      </c>
      <c r="W45" s="175"/>
      <c r="X45" s="165"/>
      <c r="Y45" s="165"/>
    </row>
    <row r="46" spans="1:30" ht="16.5" customHeight="1" x14ac:dyDescent="0.2">
      <c r="A46" s="124">
        <v>886</v>
      </c>
      <c r="B46" s="53" t="s">
        <v>9</v>
      </c>
      <c r="C46" s="52"/>
      <c r="D46" s="229">
        <v>10.787878787878787</v>
      </c>
      <c r="E46" s="246">
        <v>15.86021505376344</v>
      </c>
      <c r="F46" s="214">
        <v>16.564417177914109</v>
      </c>
      <c r="G46" s="121"/>
      <c r="H46" s="258">
        <f t="shared" si="6"/>
        <v>5.7765383900353218</v>
      </c>
      <c r="I46" s="38"/>
      <c r="J46" s="41"/>
      <c r="K46" s="41"/>
      <c r="L46" s="41"/>
      <c r="M46" s="38"/>
      <c r="N46" s="38"/>
      <c r="O46" s="38"/>
      <c r="P46" s="38"/>
      <c r="Q46" s="38"/>
      <c r="R46" s="60"/>
      <c r="S46" s="72"/>
      <c r="T46" s="156"/>
      <c r="U46" s="192" t="str">
        <f t="shared" si="7"/>
        <v>Kent</v>
      </c>
      <c r="V46" s="177" t="b">
        <f t="shared" si="5"/>
        <v>0</v>
      </c>
      <c r="W46" s="175"/>
      <c r="X46" s="165"/>
      <c r="Y46" s="165"/>
    </row>
    <row r="47" spans="1:30" s="131" customFormat="1" ht="16.5" customHeight="1" x14ac:dyDescent="0.2">
      <c r="A47" s="124">
        <v>887</v>
      </c>
      <c r="B47" s="53" t="s">
        <v>2</v>
      </c>
      <c r="C47" s="52"/>
      <c r="D47" s="229">
        <v>17.877094972067038</v>
      </c>
      <c r="E47" s="246">
        <v>18.226600985221676</v>
      </c>
      <c r="F47" s="214">
        <v>23</v>
      </c>
      <c r="G47" s="121"/>
      <c r="H47" s="258">
        <f t="shared" si="6"/>
        <v>5.122905027932962</v>
      </c>
      <c r="I47" s="38"/>
      <c r="J47" s="41"/>
      <c r="K47" s="41"/>
      <c r="L47" s="41"/>
      <c r="M47" s="38"/>
      <c r="N47" s="38"/>
      <c r="O47" s="38"/>
      <c r="P47" s="38"/>
      <c r="Q47" s="38"/>
      <c r="R47" s="60"/>
      <c r="S47" s="72"/>
      <c r="T47" s="156"/>
      <c r="U47" s="192" t="str">
        <f t="shared" si="7"/>
        <v>Medway</v>
      </c>
      <c r="V47" s="177" t="b">
        <f t="shared" si="5"/>
        <v>0</v>
      </c>
      <c r="W47" s="175"/>
      <c r="X47" s="165"/>
      <c r="Y47" s="165"/>
    </row>
    <row r="48" spans="1:30" s="131" customFormat="1" ht="16.5" customHeight="1" x14ac:dyDescent="0.2">
      <c r="A48" s="124">
        <v>826</v>
      </c>
      <c r="B48" s="53" t="s">
        <v>10</v>
      </c>
      <c r="C48" s="52"/>
      <c r="D48" s="229">
        <v>16.149068322981368</v>
      </c>
      <c r="E48" s="246">
        <v>13.068181818181818</v>
      </c>
      <c r="F48" s="214">
        <v>22.981366459627328</v>
      </c>
      <c r="G48" s="121"/>
      <c r="H48" s="258">
        <f t="shared" si="6"/>
        <v>6.8322981366459601</v>
      </c>
      <c r="I48" s="38"/>
      <c r="J48" s="41"/>
      <c r="K48" s="41"/>
      <c r="L48" s="41"/>
      <c r="M48" s="38"/>
      <c r="N48" s="38"/>
      <c r="O48" s="38"/>
      <c r="P48" s="38"/>
      <c r="Q48" s="38"/>
      <c r="R48" s="60"/>
      <c r="S48" s="72"/>
      <c r="T48" s="156"/>
      <c r="U48" s="192" t="str">
        <f t="shared" si="7"/>
        <v>Milton Keynes</v>
      </c>
      <c r="V48" s="177" t="b">
        <f t="shared" si="5"/>
        <v>0</v>
      </c>
      <c r="W48" s="175"/>
      <c r="X48" s="165"/>
      <c r="Y48" s="165"/>
    </row>
    <row r="49" spans="1:25" s="131" customFormat="1" ht="16.5" customHeight="1" x14ac:dyDescent="0.2">
      <c r="A49" s="124">
        <v>931</v>
      </c>
      <c r="B49" s="53" t="s">
        <v>11</v>
      </c>
      <c r="C49" s="52"/>
      <c r="D49" s="229">
        <v>14.932126696832579</v>
      </c>
      <c r="E49" s="246">
        <v>15.812917594654788</v>
      </c>
      <c r="F49" s="214">
        <v>13.157894736842104</v>
      </c>
      <c r="G49" s="121"/>
      <c r="H49" s="258">
        <f t="shared" si="6"/>
        <v>-1.774231959990475</v>
      </c>
      <c r="I49" s="38"/>
      <c r="J49" s="41"/>
      <c r="K49" s="41"/>
      <c r="L49" s="41"/>
      <c r="M49" s="38"/>
      <c r="N49" s="38"/>
      <c r="O49" s="38"/>
      <c r="P49" s="38"/>
      <c r="Q49" s="38"/>
      <c r="R49" s="60"/>
      <c r="S49" s="72"/>
      <c r="T49" s="156"/>
      <c r="U49" s="192" t="str">
        <f t="shared" si="7"/>
        <v>Oxfordshire</v>
      </c>
      <c r="V49" s="177" t="b">
        <f t="shared" si="5"/>
        <v>0</v>
      </c>
      <c r="W49" s="175"/>
      <c r="X49" s="165"/>
      <c r="Y49" s="165"/>
    </row>
    <row r="50" spans="1:25" s="131" customFormat="1" ht="16.5" customHeight="1" x14ac:dyDescent="0.2">
      <c r="A50" s="124">
        <v>851</v>
      </c>
      <c r="B50" s="53" t="s">
        <v>12</v>
      </c>
      <c r="C50" s="52"/>
      <c r="D50" s="229">
        <v>12.857142857142856</v>
      </c>
      <c r="E50" s="246">
        <v>6.2068965517241379</v>
      </c>
      <c r="F50" s="214">
        <v>18.064516129032256</v>
      </c>
      <c r="G50" s="121"/>
      <c r="H50" s="258">
        <f t="shared" si="6"/>
        <v>5.2073732718894004</v>
      </c>
      <c r="I50" s="38"/>
      <c r="J50" s="41"/>
      <c r="K50" s="41"/>
      <c r="L50" s="41"/>
      <c r="M50" s="38"/>
      <c r="N50" s="38"/>
      <c r="O50" s="38"/>
      <c r="P50" s="38"/>
      <c r="Q50" s="38"/>
      <c r="R50" s="60"/>
      <c r="S50" s="72"/>
      <c r="T50" s="156"/>
      <c r="U50" s="192" t="str">
        <f t="shared" si="7"/>
        <v>Portsmouth</v>
      </c>
      <c r="V50" s="177" t="b">
        <f t="shared" si="5"/>
        <v>0</v>
      </c>
      <c r="W50" s="175"/>
      <c r="X50" s="165"/>
      <c r="Y50" s="165"/>
    </row>
    <row r="51" spans="1:25" s="131" customFormat="1" ht="16.5" customHeight="1" x14ac:dyDescent="0.2">
      <c r="A51" s="124">
        <v>870</v>
      </c>
      <c r="B51" s="53" t="s">
        <v>3</v>
      </c>
      <c r="C51" s="52"/>
      <c r="D51" s="229">
        <v>23.423423423423422</v>
      </c>
      <c r="E51" s="246">
        <v>19.047619047619047</v>
      </c>
      <c r="F51" s="214">
        <v>24.074074074074073</v>
      </c>
      <c r="G51" s="121"/>
      <c r="H51" s="258">
        <f t="shared" si="6"/>
        <v>0.65065065065065042</v>
      </c>
      <c r="I51" s="38"/>
      <c r="J51" s="41"/>
      <c r="K51" s="41"/>
      <c r="L51" s="41"/>
      <c r="M51" s="38"/>
      <c r="N51" s="38"/>
      <c r="O51" s="38"/>
      <c r="P51" s="38"/>
      <c r="Q51" s="38"/>
      <c r="R51" s="60"/>
      <c r="S51" s="72"/>
      <c r="T51" s="156"/>
      <c r="U51" s="192" t="str">
        <f t="shared" si="7"/>
        <v>Reading</v>
      </c>
      <c r="V51" s="177" t="b">
        <f t="shared" si="5"/>
        <v>0</v>
      </c>
      <c r="W51" s="175"/>
      <c r="X51" s="165"/>
      <c r="Y51" s="165"/>
    </row>
    <row r="52" spans="1:25" s="131" customFormat="1" ht="16.5" customHeight="1" x14ac:dyDescent="0.2">
      <c r="A52" s="124">
        <v>871</v>
      </c>
      <c r="B52" s="53" t="s">
        <v>13</v>
      </c>
      <c r="C52" s="52"/>
      <c r="D52" s="229">
        <v>47.058823529411761</v>
      </c>
      <c r="E52" s="246">
        <v>45.054945054945058</v>
      </c>
      <c r="F52" s="214">
        <v>36.263736263736263</v>
      </c>
      <c r="G52" s="121"/>
      <c r="H52" s="258">
        <f t="shared" si="6"/>
        <v>-10.795087265675498</v>
      </c>
      <c r="I52" s="38"/>
      <c r="J52" s="41"/>
      <c r="K52" s="41"/>
      <c r="L52" s="41"/>
      <c r="M52" s="38"/>
      <c r="N52" s="38"/>
      <c r="O52" s="38"/>
      <c r="P52" s="38"/>
      <c r="Q52" s="38"/>
      <c r="R52" s="60"/>
      <c r="S52" s="72"/>
      <c r="T52" s="156"/>
      <c r="U52" s="192" t="str">
        <f t="shared" si="7"/>
        <v>Slough</v>
      </c>
      <c r="V52" s="177" t="b">
        <f t="shared" si="5"/>
        <v>0</v>
      </c>
      <c r="W52" s="175"/>
      <c r="X52" s="165"/>
      <c r="Y52" s="165"/>
    </row>
    <row r="53" spans="1:25" s="131" customFormat="1" ht="16.5" customHeight="1" x14ac:dyDescent="0.2">
      <c r="A53" s="124">
        <v>933</v>
      </c>
      <c r="B53" s="53" t="s">
        <v>27</v>
      </c>
      <c r="C53" s="52"/>
      <c r="D53" s="229">
        <v>7.9710144927536222</v>
      </c>
      <c r="E53" s="246">
        <v>10.508474576271185</v>
      </c>
      <c r="F53" s="214">
        <v>19.298245614035086</v>
      </c>
      <c r="G53" s="121"/>
      <c r="H53" s="258">
        <f t="shared" si="6"/>
        <v>11.327231121281464</v>
      </c>
      <c r="I53" s="38"/>
      <c r="J53" s="41"/>
      <c r="K53" s="41"/>
      <c r="L53" s="41"/>
      <c r="M53" s="38"/>
      <c r="N53" s="38"/>
      <c r="O53" s="38"/>
      <c r="P53" s="38"/>
      <c r="Q53" s="38"/>
      <c r="R53" s="60"/>
      <c r="S53" s="72"/>
      <c r="T53" s="156"/>
      <c r="U53" s="192" t="str">
        <f t="shared" si="7"/>
        <v>Somerset</v>
      </c>
      <c r="V53" s="177" t="b">
        <f t="shared" si="5"/>
        <v>0</v>
      </c>
      <c r="W53" s="175"/>
      <c r="X53" s="165"/>
      <c r="Y53" s="165"/>
    </row>
    <row r="54" spans="1:25" s="131" customFormat="1" ht="16.5" customHeight="1" x14ac:dyDescent="0.2">
      <c r="A54" s="124">
        <v>852</v>
      </c>
      <c r="B54" s="53" t="s">
        <v>14</v>
      </c>
      <c r="C54" s="52"/>
      <c r="D54" s="229">
        <v>11.797752808988763</v>
      </c>
      <c r="E54" s="246">
        <v>6.2222222222222223</v>
      </c>
      <c r="F54" s="214">
        <v>21.810699588477366</v>
      </c>
      <c r="G54" s="122"/>
      <c r="H54" s="258">
        <f t="shared" si="6"/>
        <v>10.012946779488603</v>
      </c>
      <c r="I54" s="38"/>
      <c r="J54" s="41"/>
      <c r="K54" s="41"/>
      <c r="L54" s="41"/>
      <c r="M54" s="38"/>
      <c r="N54" s="38"/>
      <c r="O54" s="38"/>
      <c r="P54" s="38"/>
      <c r="Q54" s="38"/>
      <c r="R54" s="60"/>
      <c r="S54" s="72"/>
      <c r="T54" s="156"/>
      <c r="U54" s="192" t="str">
        <f t="shared" si="7"/>
        <v>Southampton</v>
      </c>
      <c r="V54" s="177" t="b">
        <f t="shared" si="5"/>
        <v>0</v>
      </c>
      <c r="W54" s="175"/>
      <c r="X54" s="165"/>
      <c r="Y54" s="165"/>
    </row>
    <row r="55" spans="1:25" s="131" customFormat="1" ht="16.5" customHeight="1" x14ac:dyDescent="0.2">
      <c r="A55" s="124">
        <v>936</v>
      </c>
      <c r="B55" s="53" t="s">
        <v>7</v>
      </c>
      <c r="C55" s="52"/>
      <c r="D55" s="229">
        <v>15.294117647058824</v>
      </c>
      <c r="E55" s="246">
        <v>15.079365079365079</v>
      </c>
      <c r="F55" s="214">
        <v>22.718446601941746</v>
      </c>
      <c r="G55" s="122"/>
      <c r="H55" s="258">
        <f t="shared" si="6"/>
        <v>7.4243289548829221</v>
      </c>
      <c r="I55" s="38"/>
      <c r="J55" s="41"/>
      <c r="K55" s="41"/>
      <c r="L55" s="41"/>
      <c r="M55" s="38"/>
      <c r="N55" s="38"/>
      <c r="O55" s="38"/>
      <c r="P55" s="38"/>
      <c r="Q55" s="38"/>
      <c r="R55" s="60"/>
      <c r="S55" s="72"/>
      <c r="T55" s="156"/>
      <c r="U55" s="192" t="str">
        <f t="shared" si="7"/>
        <v>Surrey</v>
      </c>
      <c r="V55" s="177" t="b">
        <f t="shared" si="5"/>
        <v>0</v>
      </c>
      <c r="W55" s="175"/>
      <c r="X55" s="165"/>
      <c r="Y55" s="165"/>
    </row>
    <row r="56" spans="1:25" s="131" customFormat="1" ht="16.5" customHeight="1" x14ac:dyDescent="0.2">
      <c r="A56" s="124">
        <v>866</v>
      </c>
      <c r="B56" s="53" t="s">
        <v>41</v>
      </c>
      <c r="C56" s="52"/>
      <c r="D56" s="229">
        <v>13.600000000000001</v>
      </c>
      <c r="E56" s="246">
        <v>11.03448275862069</v>
      </c>
      <c r="F56" s="214">
        <v>27.972027972027973</v>
      </c>
      <c r="G56" s="122"/>
      <c r="H56" s="258">
        <f t="shared" si="6"/>
        <v>14.372027972027972</v>
      </c>
      <c r="I56" s="38"/>
      <c r="J56" s="41"/>
      <c r="K56" s="41"/>
      <c r="L56" s="41"/>
      <c r="M56" s="38"/>
      <c r="N56" s="38"/>
      <c r="O56" s="38"/>
      <c r="P56" s="38"/>
      <c r="Q56" s="38"/>
      <c r="R56" s="60"/>
      <c r="S56" s="72"/>
      <c r="T56" s="156"/>
      <c r="U56" s="192" t="str">
        <f t="shared" si="7"/>
        <v>Swindon</v>
      </c>
      <c r="V56" s="177" t="b">
        <f t="shared" si="5"/>
        <v>0</v>
      </c>
      <c r="W56" s="175"/>
      <c r="X56" s="165"/>
      <c r="Y56" s="165"/>
    </row>
    <row r="57" spans="1:25" s="131" customFormat="1" ht="16.5" customHeight="1" x14ac:dyDescent="0.2">
      <c r="A57" s="124">
        <v>869</v>
      </c>
      <c r="B57" s="53" t="s">
        <v>15</v>
      </c>
      <c r="C57" s="52"/>
      <c r="D57" s="230">
        <v>14.772727272727273</v>
      </c>
      <c r="E57" s="246">
        <v>10.843373493975903</v>
      </c>
      <c r="F57" s="214">
        <v>27.027027027027028</v>
      </c>
      <c r="G57" s="122"/>
      <c r="H57" s="258">
        <f t="shared" si="6"/>
        <v>12.254299754299755</v>
      </c>
      <c r="I57" s="38"/>
      <c r="J57" s="41"/>
      <c r="K57" s="41"/>
      <c r="L57" s="41"/>
      <c r="M57" s="38"/>
      <c r="N57" s="38"/>
      <c r="O57" s="38"/>
      <c r="P57" s="38"/>
      <c r="Q57" s="38"/>
      <c r="R57" s="60"/>
      <c r="S57" s="72"/>
      <c r="T57" s="156"/>
      <c r="U57" s="192" t="str">
        <f t="shared" si="7"/>
        <v>West Berkshire</v>
      </c>
      <c r="V57" s="177" t="b">
        <f t="shared" si="5"/>
        <v>0</v>
      </c>
      <c r="W57" s="175"/>
      <c r="X57" s="165"/>
      <c r="Y57" s="165"/>
    </row>
    <row r="58" spans="1:25" s="131" customFormat="1" ht="16.5" customHeight="1" x14ac:dyDescent="0.2">
      <c r="A58" s="124">
        <v>938</v>
      </c>
      <c r="B58" s="53" t="s">
        <v>5</v>
      </c>
      <c r="C58" s="52"/>
      <c r="D58" s="230">
        <v>9.4717668488160296</v>
      </c>
      <c r="E58" s="246">
        <v>15.180265654648956</v>
      </c>
      <c r="F58" s="214">
        <v>16.568047337278109</v>
      </c>
      <c r="G58" s="122"/>
      <c r="H58" s="258">
        <f t="shared" si="6"/>
        <v>7.0962804884620798</v>
      </c>
      <c r="I58" s="38"/>
      <c r="J58" s="41"/>
      <c r="K58" s="41"/>
      <c r="L58" s="41"/>
      <c r="M58" s="38"/>
      <c r="N58" s="38"/>
      <c r="O58" s="38"/>
      <c r="P58" s="38"/>
      <c r="Q58" s="38"/>
      <c r="R58" s="60"/>
      <c r="S58" s="72"/>
      <c r="T58" s="156"/>
      <c r="U58" s="192" t="str">
        <f t="shared" si="7"/>
        <v>West Sussex</v>
      </c>
      <c r="V58" s="177" t="b">
        <f t="shared" si="5"/>
        <v>0</v>
      </c>
      <c r="W58" s="175"/>
      <c r="X58" s="165"/>
      <c r="Y58" s="165"/>
    </row>
    <row r="59" spans="1:25" s="131" customFormat="1" ht="16.5" customHeight="1" x14ac:dyDescent="0.2">
      <c r="A59" s="124">
        <v>868</v>
      </c>
      <c r="B59" s="53" t="s">
        <v>21</v>
      </c>
      <c r="C59" s="52"/>
      <c r="D59" s="229">
        <v>26.415094339622641</v>
      </c>
      <c r="E59" s="246">
        <v>34.545454545454547</v>
      </c>
      <c r="F59" s="214">
        <v>32.20338983050847</v>
      </c>
      <c r="G59" s="122"/>
      <c r="H59" s="258">
        <f t="shared" si="6"/>
        <v>5.7882954908858295</v>
      </c>
      <c r="I59" s="38"/>
      <c r="J59" s="41"/>
      <c r="K59" s="41"/>
      <c r="L59" s="41"/>
      <c r="M59" s="38"/>
      <c r="N59" s="38"/>
      <c r="O59" s="38"/>
      <c r="P59" s="38"/>
      <c r="Q59" s="38"/>
      <c r="R59" s="60"/>
      <c r="S59" s="72"/>
      <c r="T59" s="156"/>
      <c r="U59" s="192" t="str">
        <f t="shared" si="7"/>
        <v>Windsor &amp; Maidenhead</v>
      </c>
      <c r="V59" s="177" t="b">
        <f t="shared" si="5"/>
        <v>0</v>
      </c>
      <c r="W59" s="175"/>
      <c r="X59" s="165"/>
      <c r="Y59" s="165"/>
    </row>
    <row r="60" spans="1:25" s="131" customFormat="1" ht="16.5" customHeight="1" x14ac:dyDescent="0.2">
      <c r="A60" s="124">
        <v>872</v>
      </c>
      <c r="B60" s="53" t="s">
        <v>16</v>
      </c>
      <c r="C60" s="52"/>
      <c r="D60" s="229">
        <v>8.536585365853659</v>
      </c>
      <c r="E60" s="246">
        <v>15.957446808510639</v>
      </c>
      <c r="F60" s="214">
        <v>17.777777777777779</v>
      </c>
      <c r="G60" s="122"/>
      <c r="H60" s="258">
        <f t="shared" si="6"/>
        <v>9.2411924119241196</v>
      </c>
      <c r="I60" s="38"/>
      <c r="J60" s="41"/>
      <c r="K60" s="41"/>
      <c r="L60" s="41"/>
      <c r="M60" s="38"/>
      <c r="N60" s="38"/>
      <c r="O60" s="38"/>
      <c r="P60" s="38"/>
      <c r="Q60" s="38"/>
      <c r="R60" s="60"/>
      <c r="S60" s="72"/>
      <c r="T60" s="156"/>
      <c r="U60" s="192" t="str">
        <f t="shared" si="7"/>
        <v>Wokingham</v>
      </c>
      <c r="V60" s="177" t="b">
        <f t="shared" si="5"/>
        <v>0</v>
      </c>
    </row>
    <row r="61" spans="1:25" s="131" customFormat="1" ht="16.5" customHeight="1" x14ac:dyDescent="0.2">
      <c r="A61" s="124">
        <v>108</v>
      </c>
      <c r="B61" s="70" t="s">
        <v>23</v>
      </c>
      <c r="C61" s="52"/>
      <c r="D61" s="231">
        <v>13.326653306613226</v>
      </c>
      <c r="E61" s="247">
        <v>15.599675850891408</v>
      </c>
      <c r="F61" s="217">
        <v>19.541155162004429</v>
      </c>
      <c r="G61" s="122"/>
      <c r="H61" s="259">
        <f t="shared" si="6"/>
        <v>6.2145018553912035</v>
      </c>
      <c r="I61" s="38"/>
      <c r="J61" s="41"/>
      <c r="K61" s="41"/>
      <c r="L61" s="41"/>
      <c r="M61" s="38"/>
      <c r="N61" s="38"/>
      <c r="O61" s="38"/>
      <c r="P61" s="38"/>
      <c r="Q61" s="38"/>
      <c r="R61" s="60"/>
      <c r="S61" s="72"/>
      <c r="T61" s="156"/>
      <c r="U61" s="192" t="str">
        <f t="shared" si="7"/>
        <v>South East</v>
      </c>
      <c r="V61" s="177" t="b">
        <f t="shared" si="5"/>
        <v>0</v>
      </c>
    </row>
    <row r="62" spans="1:25" s="131" customFormat="1" ht="16.5" customHeight="1" x14ac:dyDescent="0.2">
      <c r="A62" s="124">
        <v>109</v>
      </c>
      <c r="B62" s="97" t="s">
        <v>43</v>
      </c>
      <c r="C62" s="52"/>
      <c r="D62" s="232">
        <v>12.573867367038737</v>
      </c>
      <c r="E62" s="248">
        <v>16.64495114006515</v>
      </c>
      <c r="F62" s="220">
        <v>18.998330550918197</v>
      </c>
      <c r="G62" s="122"/>
      <c r="H62" s="260">
        <f t="shared" si="6"/>
        <v>6.4244631838794604</v>
      </c>
      <c r="I62" s="38"/>
      <c r="J62" s="41"/>
      <c r="K62" s="41"/>
      <c r="L62" s="41"/>
      <c r="M62" s="38"/>
      <c r="N62" s="38"/>
      <c r="O62" s="38"/>
      <c r="P62" s="38"/>
      <c r="Q62" s="38"/>
      <c r="R62" s="60"/>
      <c r="S62" s="72"/>
      <c r="T62" s="156"/>
      <c r="U62" s="171" t="s">
        <v>43</v>
      </c>
      <c r="V62" s="180"/>
    </row>
    <row r="63" spans="1:25" s="131" customFormat="1" ht="16.5" customHeight="1" x14ac:dyDescent="0.2">
      <c r="A63" s="124">
        <v>100</v>
      </c>
      <c r="B63" s="88" t="s">
        <v>38</v>
      </c>
      <c r="C63" s="49"/>
      <c r="D63" s="233">
        <v>14.323146676087854</v>
      </c>
      <c r="E63" s="249">
        <v>16.520084200813173</v>
      </c>
      <c r="F63" s="223">
        <v>18.139452046662115</v>
      </c>
      <c r="G63" s="122"/>
      <c r="H63" s="261">
        <f t="shared" si="6"/>
        <v>3.8163053705742609</v>
      </c>
      <c r="I63" s="38"/>
      <c r="J63" s="38"/>
      <c r="K63" s="38"/>
      <c r="L63" s="38"/>
      <c r="M63" s="38"/>
      <c r="N63" s="38"/>
      <c r="O63" s="38"/>
      <c r="P63" s="38"/>
      <c r="Q63" s="38"/>
      <c r="R63" s="60"/>
      <c r="S63" s="72"/>
      <c r="T63" s="156"/>
      <c r="U63" s="171" t="s">
        <v>38</v>
      </c>
      <c r="V63" s="171"/>
    </row>
    <row r="64" spans="1:25" s="131" customFormat="1" ht="15" customHeight="1" x14ac:dyDescent="0.2">
      <c r="A64" s="61"/>
      <c r="B64" s="43"/>
      <c r="C64" s="43"/>
      <c r="D64" s="42"/>
      <c r="E64" s="42"/>
      <c r="F64" s="42"/>
      <c r="G64" s="42"/>
      <c r="H64" s="42"/>
      <c r="I64" s="44"/>
      <c r="J64" s="44"/>
      <c r="K64" s="44"/>
      <c r="L64" s="44"/>
      <c r="M64" s="44"/>
      <c r="N64" s="44"/>
      <c r="O64" s="44"/>
      <c r="P64" s="44"/>
      <c r="Q64" s="45"/>
      <c r="R64" s="60"/>
      <c r="S64" s="72"/>
      <c r="T64" s="156"/>
    </row>
    <row r="65" spans="1:31" s="131" customFormat="1" ht="15" customHeight="1" x14ac:dyDescent="0.2">
      <c r="A65" s="438"/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40"/>
      <c r="S65" s="72"/>
      <c r="T65" s="156"/>
    </row>
    <row r="66" spans="1:31" s="131" customFormat="1" ht="11.25" customHeight="1" x14ac:dyDescent="0.2">
      <c r="A66" s="441"/>
      <c r="B66" s="442"/>
      <c r="C66" s="442"/>
      <c r="D66" s="444"/>
      <c r="E66" s="442"/>
      <c r="F66" s="442"/>
      <c r="G66" s="442"/>
      <c r="H66" s="442"/>
      <c r="I66" s="442"/>
      <c r="J66" s="442"/>
      <c r="K66" s="442"/>
      <c r="L66" s="442"/>
      <c r="M66" s="442"/>
      <c r="N66" s="442"/>
      <c r="O66" s="442"/>
      <c r="P66" s="442"/>
      <c r="Q66" s="442"/>
      <c r="R66" s="443"/>
      <c r="S66" s="72"/>
      <c r="T66" s="156"/>
    </row>
    <row r="67" spans="1:31" ht="18.75" customHeight="1" x14ac:dyDescent="0.2">
      <c r="A67" s="5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8"/>
      <c r="S67" s="72"/>
      <c r="T67" s="156"/>
      <c r="AE67" s="131"/>
    </row>
    <row r="68" spans="1:31" ht="18.75" customHeight="1" x14ac:dyDescent="0.2">
      <c r="A68" s="61"/>
      <c r="B68" s="69" t="s">
        <v>47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60"/>
      <c r="S68" s="72"/>
      <c r="T68" s="156"/>
      <c r="U68" s="157" t="e">
        <f>VLOOKUP(V68,$U$8:$V$28,2,FALSE)</f>
        <v>#N/A</v>
      </c>
      <c r="V68" s="157" t="str">
        <f>Home!$B$7</f>
        <v>(none)</v>
      </c>
      <c r="W68" s="158" t="str">
        <f>"Selected LA- "&amp;V68</f>
        <v>Selected LA- (none)</v>
      </c>
    </row>
    <row r="69" spans="1:31" ht="18.75" customHeight="1" x14ac:dyDescent="0.2">
      <c r="A69" s="66"/>
      <c r="B69" s="67"/>
      <c r="C69" s="67"/>
      <c r="D69" s="81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8"/>
      <c r="S69" s="72"/>
      <c r="T69" s="156"/>
    </row>
    <row r="70" spans="1:31" ht="13.5" customHeight="1" x14ac:dyDescent="0.2">
      <c r="A70" s="56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8"/>
      <c r="S70" s="72"/>
      <c r="T70" s="156"/>
      <c r="V70" s="185">
        <v>0</v>
      </c>
      <c r="W70" s="131">
        <v>21.5</v>
      </c>
    </row>
    <row r="71" spans="1:31" s="164" customFormat="1" ht="15" customHeight="1" x14ac:dyDescent="0.2">
      <c r="A71" s="62"/>
      <c r="B71" s="86" t="s">
        <v>74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63"/>
      <c r="S71" s="73"/>
      <c r="T71" s="161"/>
      <c r="U71" s="186" t="s">
        <v>39</v>
      </c>
      <c r="V71" s="187">
        <f>G95</f>
        <v>18.557351373692111</v>
      </c>
      <c r="W71" s="188">
        <f>V71</f>
        <v>18.557351373692111</v>
      </c>
      <c r="X71" s="100"/>
      <c r="Y71" s="100"/>
      <c r="Z71" s="100"/>
      <c r="AA71" s="100"/>
      <c r="AB71" s="100"/>
      <c r="AC71" s="100"/>
      <c r="AD71" s="100"/>
    </row>
    <row r="72" spans="1:31" ht="18" customHeight="1" x14ac:dyDescent="0.2">
      <c r="A72" s="61"/>
      <c r="B72" s="95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40"/>
      <c r="P72" s="51"/>
      <c r="Q72" s="51"/>
      <c r="R72" s="60"/>
      <c r="S72" s="72"/>
      <c r="T72" s="156"/>
      <c r="U72" s="186" t="s">
        <v>42</v>
      </c>
      <c r="V72" s="189">
        <f>G96</f>
        <v>17.965186293471515</v>
      </c>
      <c r="W72" s="188">
        <f>V72</f>
        <v>17.965186293471515</v>
      </c>
    </row>
    <row r="73" spans="1:31" s="168" customFormat="1" ht="37.5" customHeight="1" x14ac:dyDescent="0.2">
      <c r="A73" s="64"/>
      <c r="B73" s="52"/>
      <c r="C73" s="52"/>
      <c r="D73" s="116" t="s">
        <v>36</v>
      </c>
      <c r="E73" s="116" t="s">
        <v>45</v>
      </c>
      <c r="F73" s="115" t="s">
        <v>44</v>
      </c>
      <c r="G73" s="115" t="s">
        <v>83</v>
      </c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5"/>
      <c r="S73" s="74"/>
      <c r="T73" s="166"/>
      <c r="U73" s="186" t="s">
        <v>40</v>
      </c>
      <c r="V73" s="190">
        <f>G97</f>
        <v>17.139190329728681</v>
      </c>
      <c r="W73" s="190">
        <f>V73</f>
        <v>17.139190329728681</v>
      </c>
      <c r="X73" s="165"/>
      <c r="Y73" s="165"/>
      <c r="Z73" s="165"/>
      <c r="AA73" s="165"/>
      <c r="AB73" s="165"/>
      <c r="AC73" s="165"/>
      <c r="AD73" s="165"/>
    </row>
    <row r="74" spans="1:31" s="168" customFormat="1" ht="14.25" customHeight="1" x14ac:dyDescent="0.2">
      <c r="A74" s="124">
        <v>867</v>
      </c>
      <c r="B74" s="53" t="s">
        <v>0</v>
      </c>
      <c r="C74" s="52"/>
      <c r="D74" s="229">
        <f>Vacancies!D8</f>
        <v>54.7</v>
      </c>
      <c r="E74" s="229">
        <v>14.3</v>
      </c>
      <c r="F74" s="214">
        <v>22.8</v>
      </c>
      <c r="G74" s="212">
        <f>F74/D74*100</f>
        <v>41.681901279707496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5"/>
      <c r="S74" s="74"/>
      <c r="T74" s="166"/>
      <c r="U74" s="169" t="str">
        <f t="shared" ref="U74:U96" si="8">B74</f>
        <v>Bracknell Forest</v>
      </c>
      <c r="V74" s="170" t="b">
        <f>IF(U74=$V$2,59.9)</f>
        <v>0</v>
      </c>
      <c r="X74" s="165"/>
      <c r="Y74" s="165"/>
      <c r="Z74" s="165"/>
      <c r="AA74" s="165"/>
      <c r="AB74" s="165"/>
      <c r="AC74" s="165"/>
      <c r="AD74" s="165"/>
    </row>
    <row r="75" spans="1:31" s="168" customFormat="1" ht="14.25" customHeight="1" x14ac:dyDescent="0.2">
      <c r="A75" s="124">
        <v>846</v>
      </c>
      <c r="B75" s="53" t="s">
        <v>22</v>
      </c>
      <c r="C75" s="52"/>
      <c r="D75" s="229">
        <f>Vacancies!D9</f>
        <v>212.9</v>
      </c>
      <c r="E75" s="229">
        <v>63.3</v>
      </c>
      <c r="F75" s="214">
        <v>28.1</v>
      </c>
      <c r="G75" s="212">
        <f t="shared" ref="G75:G87" si="9">F75/D75*100</f>
        <v>13.198684828558008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5"/>
      <c r="S75" s="74"/>
      <c r="T75" s="166"/>
      <c r="U75" s="169" t="str">
        <f t="shared" si="8"/>
        <v>Brighton &amp; Hove</v>
      </c>
      <c r="V75" s="170" t="b">
        <f t="shared" ref="V75:V96" si="10">IF(U75=$V$2,59.9)</f>
        <v>0</v>
      </c>
      <c r="X75" s="165"/>
      <c r="Y75" s="165"/>
      <c r="Z75" s="165"/>
      <c r="AA75" s="165"/>
      <c r="AB75" s="165"/>
      <c r="AC75" s="165"/>
      <c r="AD75" s="165"/>
    </row>
    <row r="76" spans="1:31" s="168" customFormat="1" ht="14.25" customHeight="1" x14ac:dyDescent="0.2">
      <c r="A76" s="124">
        <v>825</v>
      </c>
      <c r="B76" s="53" t="s">
        <v>8</v>
      </c>
      <c r="C76" s="52"/>
      <c r="D76" s="229">
        <f>Vacancies!D10</f>
        <v>225.2</v>
      </c>
      <c r="E76" s="229">
        <v>69</v>
      </c>
      <c r="F76" s="214">
        <v>55.7</v>
      </c>
      <c r="G76" s="212">
        <f t="shared" si="9"/>
        <v>24.733570159857905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5"/>
      <c r="S76" s="74"/>
      <c r="T76" s="166"/>
      <c r="U76" s="169" t="str">
        <f t="shared" si="8"/>
        <v>Buckinghamshire</v>
      </c>
      <c r="V76" s="170" t="b">
        <f t="shared" si="10"/>
        <v>0</v>
      </c>
      <c r="X76" s="165"/>
      <c r="Y76" s="165"/>
      <c r="Z76" s="165"/>
      <c r="AA76" s="165"/>
      <c r="AB76" s="165"/>
      <c r="AC76" s="165"/>
      <c r="AD76" s="165"/>
    </row>
    <row r="77" spans="1:31" s="168" customFormat="1" ht="14.25" customHeight="1" x14ac:dyDescent="0.2">
      <c r="A77" s="124">
        <v>845</v>
      </c>
      <c r="B77" s="53" t="s">
        <v>4</v>
      </c>
      <c r="C77" s="52"/>
      <c r="D77" s="229">
        <f>Vacancies!D11</f>
        <v>338.5</v>
      </c>
      <c r="E77" s="229">
        <v>36.9</v>
      </c>
      <c r="F77" s="256">
        <v>26.8</v>
      </c>
      <c r="G77" s="212">
        <f t="shared" si="9"/>
        <v>7.9172821270310196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5"/>
      <c r="S77" s="74"/>
      <c r="T77" s="166"/>
      <c r="U77" s="169" t="str">
        <f t="shared" si="8"/>
        <v>East Sussex</v>
      </c>
      <c r="V77" s="170" t="b">
        <f t="shared" si="10"/>
        <v>0</v>
      </c>
      <c r="X77" s="165"/>
      <c r="Y77" s="165"/>
      <c r="Z77" s="165"/>
      <c r="AA77" s="165"/>
      <c r="AB77" s="165"/>
      <c r="AC77" s="165"/>
      <c r="AD77" s="165"/>
    </row>
    <row r="78" spans="1:31" s="168" customFormat="1" ht="14.25" customHeight="1" x14ac:dyDescent="0.2">
      <c r="A78" s="124">
        <v>850</v>
      </c>
      <c r="B78" s="53" t="s">
        <v>6</v>
      </c>
      <c r="C78" s="52"/>
      <c r="D78" s="229">
        <f>Vacancies!D12</f>
        <v>494</v>
      </c>
      <c r="E78" s="229">
        <v>90.2</v>
      </c>
      <c r="F78" s="214">
        <v>107.8</v>
      </c>
      <c r="G78" s="212">
        <f>F78/D78*100</f>
        <v>21.821862348178136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5"/>
      <c r="S78" s="74"/>
      <c r="T78" s="166"/>
      <c r="U78" s="169" t="str">
        <f t="shared" si="8"/>
        <v>Hampshire</v>
      </c>
      <c r="V78" s="170" t="b">
        <f t="shared" si="10"/>
        <v>0</v>
      </c>
      <c r="X78" s="165"/>
      <c r="Y78" s="165"/>
      <c r="Z78" s="165"/>
      <c r="AA78" s="165"/>
      <c r="AB78" s="165"/>
      <c r="AC78" s="165"/>
      <c r="AD78" s="165"/>
    </row>
    <row r="79" spans="1:31" s="168" customFormat="1" ht="14.25" customHeight="1" x14ac:dyDescent="0.2">
      <c r="A79" s="124">
        <v>921</v>
      </c>
      <c r="B79" s="53" t="s">
        <v>1</v>
      </c>
      <c r="C79" s="52"/>
      <c r="D79" s="229">
        <f>Vacancies!D13</f>
        <v>63</v>
      </c>
      <c r="E79" s="229">
        <v>9</v>
      </c>
      <c r="F79" s="214">
        <v>17.100000000000001</v>
      </c>
      <c r="G79" s="212">
        <f t="shared" si="9"/>
        <v>27.142857142857146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5"/>
      <c r="S79" s="74"/>
      <c r="T79" s="166"/>
      <c r="U79" s="169" t="str">
        <f t="shared" si="8"/>
        <v>Isle of Wight</v>
      </c>
      <c r="V79" s="170" t="b">
        <f t="shared" si="10"/>
        <v>0</v>
      </c>
      <c r="X79" s="165"/>
      <c r="Y79" s="165"/>
      <c r="Z79" s="165"/>
      <c r="AA79" s="165"/>
      <c r="AB79" s="165"/>
      <c r="AC79" s="165"/>
      <c r="AD79" s="165"/>
    </row>
    <row r="80" spans="1:31" s="168" customFormat="1" ht="14.25" customHeight="1" x14ac:dyDescent="0.2">
      <c r="A80" s="124">
        <v>886</v>
      </c>
      <c r="B80" s="53" t="s">
        <v>9</v>
      </c>
      <c r="C80" s="52"/>
      <c r="D80" s="229">
        <f>Vacancies!D14</f>
        <v>756.7</v>
      </c>
      <c r="E80" s="229">
        <v>77.7</v>
      </c>
      <c r="F80" s="214">
        <v>120.4</v>
      </c>
      <c r="G80" s="212">
        <f t="shared" si="9"/>
        <v>15.911193339500462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5"/>
      <c r="S80" s="74"/>
      <c r="T80" s="166"/>
      <c r="U80" s="169" t="str">
        <f t="shared" si="8"/>
        <v>Kent</v>
      </c>
      <c r="V80" s="170" t="b">
        <f t="shared" si="10"/>
        <v>0</v>
      </c>
      <c r="X80" s="165"/>
      <c r="Y80" s="165"/>
      <c r="Z80" s="165"/>
      <c r="AA80" s="165"/>
      <c r="AB80" s="165"/>
      <c r="AC80" s="165"/>
      <c r="AD80" s="165"/>
    </row>
    <row r="81" spans="1:30" s="168" customFormat="1" ht="14.25" customHeight="1" x14ac:dyDescent="0.2">
      <c r="A81" s="124">
        <v>887</v>
      </c>
      <c r="B81" s="53" t="s">
        <v>2</v>
      </c>
      <c r="C81" s="52"/>
      <c r="D81" s="229">
        <f>Vacancies!D15</f>
        <v>191.5</v>
      </c>
      <c r="E81" s="229">
        <v>32</v>
      </c>
      <c r="F81" s="214">
        <v>36.9</v>
      </c>
      <c r="G81" s="212">
        <f>F81/D81*100</f>
        <v>19.26892950391645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5"/>
      <c r="S81" s="74"/>
      <c r="T81" s="166"/>
      <c r="U81" s="169" t="str">
        <f t="shared" si="8"/>
        <v>Medway</v>
      </c>
      <c r="V81" s="170" t="b">
        <f t="shared" si="10"/>
        <v>0</v>
      </c>
      <c r="X81" s="165"/>
      <c r="Y81" s="165"/>
      <c r="Z81" s="165"/>
      <c r="AA81" s="165"/>
      <c r="AB81" s="165"/>
      <c r="AC81" s="165"/>
      <c r="AD81" s="165"/>
    </row>
    <row r="82" spans="1:30" s="168" customFormat="1" ht="14.25" customHeight="1" x14ac:dyDescent="0.2">
      <c r="A82" s="124">
        <v>826</v>
      </c>
      <c r="B82" s="53" t="s">
        <v>10</v>
      </c>
      <c r="C82" s="52"/>
      <c r="D82" s="229">
        <f>Vacancies!D16</f>
        <v>151.4</v>
      </c>
      <c r="E82" s="229">
        <v>18.100000000000001</v>
      </c>
      <c r="F82" s="214">
        <v>33.9</v>
      </c>
      <c r="G82" s="212">
        <f t="shared" si="9"/>
        <v>22.391017173051516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5"/>
      <c r="S82" s="74"/>
      <c r="T82" s="166"/>
      <c r="U82" s="169" t="str">
        <f t="shared" si="8"/>
        <v>Milton Keynes</v>
      </c>
      <c r="V82" s="170" t="b">
        <f t="shared" si="10"/>
        <v>0</v>
      </c>
      <c r="X82" s="165"/>
      <c r="Y82" s="165"/>
      <c r="Z82" s="165"/>
      <c r="AA82" s="165"/>
      <c r="AB82" s="165"/>
      <c r="AC82" s="165"/>
      <c r="AD82" s="165"/>
    </row>
    <row r="83" spans="1:30" s="168" customFormat="1" ht="14.25" customHeight="1" x14ac:dyDescent="0.2">
      <c r="A83" s="124">
        <v>931</v>
      </c>
      <c r="B83" s="53" t="s">
        <v>11</v>
      </c>
      <c r="C83" s="52"/>
      <c r="D83" s="229">
        <f>Vacancies!D17</f>
        <v>403</v>
      </c>
      <c r="E83" s="229">
        <v>61.9</v>
      </c>
      <c r="F83" s="214">
        <v>52.7</v>
      </c>
      <c r="G83" s="212">
        <f t="shared" si="9"/>
        <v>13.076923076923078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5"/>
      <c r="S83" s="74"/>
      <c r="T83" s="166"/>
      <c r="U83" s="169" t="str">
        <f t="shared" si="8"/>
        <v>Oxfordshire</v>
      </c>
      <c r="V83" s="170" t="b">
        <f t="shared" si="10"/>
        <v>0</v>
      </c>
      <c r="X83" s="165"/>
      <c r="Y83" s="165"/>
      <c r="Z83" s="165"/>
      <c r="AA83" s="165"/>
      <c r="AB83" s="165"/>
      <c r="AC83" s="165"/>
      <c r="AD83" s="165"/>
    </row>
    <row r="84" spans="1:30" s="168" customFormat="1" ht="14.25" customHeight="1" x14ac:dyDescent="0.2">
      <c r="A84" s="124">
        <v>851</v>
      </c>
      <c r="B84" s="53" t="s">
        <v>12</v>
      </c>
      <c r="C84" s="52"/>
      <c r="D84" s="229">
        <f>Vacancies!D18</f>
        <v>143.4</v>
      </c>
      <c r="E84" s="229">
        <v>3.6</v>
      </c>
      <c r="F84" s="214">
        <v>26.1</v>
      </c>
      <c r="G84" s="212">
        <f>F84/D84*100</f>
        <v>18.200836820083683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5"/>
      <c r="S84" s="74"/>
      <c r="T84" s="166"/>
      <c r="U84" s="169" t="str">
        <f t="shared" si="8"/>
        <v>Portsmouth</v>
      </c>
      <c r="V84" s="170" t="b">
        <f t="shared" si="10"/>
        <v>0</v>
      </c>
      <c r="X84" s="165"/>
      <c r="Y84" s="165"/>
      <c r="Z84" s="165"/>
      <c r="AA84" s="165"/>
      <c r="AB84" s="165"/>
      <c r="AC84" s="165"/>
      <c r="AD84" s="165"/>
    </row>
    <row r="85" spans="1:30" s="168" customFormat="1" ht="14.25" customHeight="1" x14ac:dyDescent="0.2">
      <c r="A85" s="124">
        <v>870</v>
      </c>
      <c r="B85" s="53" t="s">
        <v>3</v>
      </c>
      <c r="C85" s="52"/>
      <c r="D85" s="229">
        <f>Vacancies!D19</f>
        <v>106.5</v>
      </c>
      <c r="E85" s="229">
        <v>21</v>
      </c>
      <c r="F85" s="214">
        <v>25.2</v>
      </c>
      <c r="G85" s="212">
        <f t="shared" si="9"/>
        <v>23.661971830985916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5"/>
      <c r="S85" s="74"/>
      <c r="T85" s="166"/>
      <c r="U85" s="169" t="str">
        <f t="shared" si="8"/>
        <v>Reading</v>
      </c>
      <c r="V85" s="170" t="b">
        <f t="shared" si="10"/>
        <v>0</v>
      </c>
      <c r="X85" s="165"/>
      <c r="Y85" s="165"/>
      <c r="Z85" s="165"/>
      <c r="AA85" s="165"/>
      <c r="AB85" s="165"/>
      <c r="AC85" s="165"/>
      <c r="AD85" s="165"/>
    </row>
    <row r="86" spans="1:30" s="168" customFormat="1" ht="14.25" customHeight="1" x14ac:dyDescent="0.2">
      <c r="A86" s="124">
        <v>871</v>
      </c>
      <c r="B86" s="53" t="s">
        <v>13</v>
      </c>
      <c r="C86" s="52"/>
      <c r="D86" s="229">
        <f>Vacancies!D20</f>
        <v>89.6</v>
      </c>
      <c r="E86" s="229">
        <v>26</v>
      </c>
      <c r="F86" s="214">
        <v>24.8</v>
      </c>
      <c r="G86" s="212">
        <f t="shared" si="9"/>
        <v>27.678571428571431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5"/>
      <c r="S86" s="74"/>
      <c r="T86" s="166"/>
      <c r="U86" s="169" t="str">
        <f t="shared" si="8"/>
        <v>Slough</v>
      </c>
      <c r="V86" s="170" t="b">
        <f t="shared" si="10"/>
        <v>0</v>
      </c>
      <c r="X86" s="165"/>
      <c r="Y86" s="165"/>
      <c r="Z86" s="165"/>
      <c r="AA86" s="165"/>
      <c r="AB86" s="165"/>
      <c r="AC86" s="165"/>
      <c r="AD86" s="165"/>
    </row>
    <row r="87" spans="1:30" s="168" customFormat="1" ht="14.25" customHeight="1" x14ac:dyDescent="0.2">
      <c r="A87" s="124">
        <v>933</v>
      </c>
      <c r="B87" s="53" t="s">
        <v>27</v>
      </c>
      <c r="C87" s="52"/>
      <c r="D87" s="229">
        <f>Vacancies!D21</f>
        <v>260.10000000000002</v>
      </c>
      <c r="E87" s="229">
        <v>38.799999999999997</v>
      </c>
      <c r="F87" s="214">
        <v>49.8</v>
      </c>
      <c r="G87" s="212">
        <f t="shared" si="9"/>
        <v>19.146482122260664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5"/>
      <c r="S87" s="74"/>
      <c r="T87" s="166"/>
      <c r="U87" s="169" t="str">
        <f t="shared" si="8"/>
        <v>Somerset</v>
      </c>
      <c r="V87" s="170" t="b">
        <f t="shared" si="10"/>
        <v>0</v>
      </c>
      <c r="X87" s="165"/>
      <c r="Y87" s="165"/>
      <c r="Z87" s="165"/>
      <c r="AA87" s="165"/>
      <c r="AB87" s="165"/>
      <c r="AC87" s="165"/>
      <c r="AD87" s="165"/>
    </row>
    <row r="88" spans="1:30" s="168" customFormat="1" ht="14.25" customHeight="1" x14ac:dyDescent="0.2">
      <c r="A88" s="124">
        <v>852</v>
      </c>
      <c r="B88" s="53" t="s">
        <v>14</v>
      </c>
      <c r="C88" s="52"/>
      <c r="D88" s="229">
        <f>Vacancies!D22</f>
        <v>226.9</v>
      </c>
      <c r="E88" s="229">
        <v>66</v>
      </c>
      <c r="F88" s="214">
        <v>46.3</v>
      </c>
      <c r="G88" s="212">
        <f>F88/D88*100</f>
        <v>20.405464962538559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5"/>
      <c r="S88" s="74"/>
      <c r="T88" s="166"/>
      <c r="U88" s="169" t="str">
        <f t="shared" si="8"/>
        <v>Southampton</v>
      </c>
      <c r="V88" s="170" t="b">
        <f t="shared" si="10"/>
        <v>0</v>
      </c>
      <c r="X88" s="165"/>
      <c r="Y88" s="165"/>
      <c r="Z88" s="165"/>
      <c r="AA88" s="165"/>
      <c r="AB88" s="165"/>
      <c r="AC88" s="165"/>
      <c r="AD88" s="165"/>
    </row>
    <row r="89" spans="1:30" s="168" customFormat="1" ht="14.25" customHeight="1" x14ac:dyDescent="0.2">
      <c r="A89" s="124">
        <v>936</v>
      </c>
      <c r="B89" s="53" t="s">
        <v>7</v>
      </c>
      <c r="C89" s="52"/>
      <c r="D89" s="229">
        <f>Vacancies!D23</f>
        <v>465</v>
      </c>
      <c r="E89" s="229">
        <v>82.1</v>
      </c>
      <c r="F89" s="214">
        <v>103.9</v>
      </c>
      <c r="G89" s="212">
        <f>F89/D89*100</f>
        <v>22.344086021505376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5"/>
      <c r="S89" s="74"/>
      <c r="T89" s="166"/>
      <c r="U89" s="169" t="str">
        <f t="shared" si="8"/>
        <v>Surrey</v>
      </c>
      <c r="V89" s="170" t="b">
        <f t="shared" si="10"/>
        <v>0</v>
      </c>
      <c r="X89" s="165"/>
      <c r="Y89" s="165"/>
      <c r="Z89" s="165"/>
      <c r="AA89" s="165"/>
      <c r="AB89" s="165"/>
      <c r="AC89" s="165"/>
      <c r="AD89" s="165"/>
    </row>
    <row r="90" spans="1:30" s="168" customFormat="1" ht="14.25" customHeight="1" x14ac:dyDescent="0.2">
      <c r="A90" s="124">
        <v>866</v>
      </c>
      <c r="B90" s="53" t="s">
        <v>41</v>
      </c>
      <c r="C90" s="52"/>
      <c r="D90" s="229">
        <f>Vacancies!D24</f>
        <v>134.9</v>
      </c>
      <c r="E90" s="229">
        <v>25.8</v>
      </c>
      <c r="F90" s="214">
        <v>38.5</v>
      </c>
      <c r="G90" s="212">
        <f t="shared" ref="G90" si="11">F90/D90*100</f>
        <v>28.539659006671609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5"/>
      <c r="S90" s="74"/>
      <c r="T90" s="166"/>
      <c r="U90" s="169" t="str">
        <f t="shared" si="8"/>
        <v>Swindon</v>
      </c>
      <c r="V90" s="170" t="b">
        <f t="shared" si="10"/>
        <v>0</v>
      </c>
      <c r="X90" s="165"/>
      <c r="Y90" s="165"/>
      <c r="Z90" s="165"/>
      <c r="AA90" s="165"/>
      <c r="AB90" s="165"/>
      <c r="AC90" s="165"/>
      <c r="AD90" s="165"/>
    </row>
    <row r="91" spans="1:30" s="168" customFormat="1" ht="14.25" customHeight="1" x14ac:dyDescent="0.2">
      <c r="A91" s="124">
        <v>869</v>
      </c>
      <c r="B91" s="53" t="s">
        <v>15</v>
      </c>
      <c r="C91" s="52"/>
      <c r="D91" s="229">
        <f>Vacancies!D25</f>
        <v>71.900000000000006</v>
      </c>
      <c r="E91" s="229">
        <v>9.8000000000000007</v>
      </c>
      <c r="F91" s="256">
        <v>18.2</v>
      </c>
      <c r="G91" s="212">
        <f>F91/D91*100</f>
        <v>25.312934631432544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5"/>
      <c r="S91" s="74"/>
      <c r="T91" s="166"/>
      <c r="U91" s="169" t="str">
        <f t="shared" si="8"/>
        <v>West Berkshire</v>
      </c>
      <c r="V91" s="170" t="b">
        <f t="shared" si="10"/>
        <v>0</v>
      </c>
      <c r="X91" s="165"/>
      <c r="Y91" s="165"/>
      <c r="Z91" s="165"/>
      <c r="AA91" s="165"/>
      <c r="AB91" s="165"/>
      <c r="AC91" s="165"/>
      <c r="AD91" s="165"/>
    </row>
    <row r="92" spans="1:30" s="168" customFormat="1" ht="14.25" customHeight="1" x14ac:dyDescent="0.2">
      <c r="A92" s="124">
        <v>938</v>
      </c>
      <c r="B92" s="53" t="s">
        <v>5</v>
      </c>
      <c r="C92" s="52"/>
      <c r="D92" s="229">
        <f>Vacancies!D26</f>
        <v>458.1</v>
      </c>
      <c r="E92" s="229">
        <v>46.5</v>
      </c>
      <c r="F92" s="256">
        <v>74</v>
      </c>
      <c r="G92" s="212">
        <f t="shared" ref="G92:G93" si="12">F92/D92*100</f>
        <v>16.15367823619297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5"/>
      <c r="S92" s="74"/>
      <c r="T92" s="166"/>
      <c r="U92" s="169" t="str">
        <f t="shared" si="8"/>
        <v>West Sussex</v>
      </c>
      <c r="V92" s="170" t="b">
        <f t="shared" si="10"/>
        <v>0</v>
      </c>
      <c r="X92" s="165"/>
      <c r="Y92" s="165"/>
      <c r="Z92" s="165"/>
      <c r="AA92" s="165"/>
      <c r="AB92" s="165"/>
      <c r="AC92" s="165"/>
      <c r="AD92" s="165"/>
    </row>
    <row r="93" spans="1:30" s="168" customFormat="1" ht="14.25" customHeight="1" x14ac:dyDescent="0.2">
      <c r="A93" s="124">
        <v>868</v>
      </c>
      <c r="B93" s="53" t="s">
        <v>21</v>
      </c>
      <c r="C93" s="52"/>
      <c r="D93" s="230">
        <f>Vacancies!D27</f>
        <v>58.5</v>
      </c>
      <c r="E93" s="230">
        <v>17</v>
      </c>
      <c r="F93" s="214">
        <v>17.2</v>
      </c>
      <c r="G93" s="212">
        <f t="shared" si="12"/>
        <v>29.401709401709404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5"/>
      <c r="S93" s="74"/>
      <c r="T93" s="166"/>
      <c r="U93" s="169" t="str">
        <f t="shared" si="8"/>
        <v>Windsor &amp; Maidenhead</v>
      </c>
      <c r="V93" s="170" t="b">
        <f t="shared" si="10"/>
        <v>0</v>
      </c>
      <c r="X93" s="165"/>
      <c r="Y93" s="165"/>
      <c r="Z93" s="165"/>
      <c r="AA93" s="165"/>
      <c r="AB93" s="165"/>
      <c r="AC93" s="165"/>
      <c r="AD93" s="165"/>
    </row>
    <row r="94" spans="1:30" s="168" customFormat="1" ht="14.25" customHeight="1" x14ac:dyDescent="0.2">
      <c r="A94" s="124">
        <v>872</v>
      </c>
      <c r="B94" s="53" t="s">
        <v>16</v>
      </c>
      <c r="C94" s="52"/>
      <c r="D94" s="230">
        <f>Vacancies!D28</f>
        <v>86.3</v>
      </c>
      <c r="E94" s="230">
        <v>12</v>
      </c>
      <c r="F94" s="214">
        <v>15.2</v>
      </c>
      <c r="G94" s="214">
        <f>F94/D94*100</f>
        <v>17.612977983777519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5"/>
      <c r="S94" s="74"/>
      <c r="T94" s="166"/>
      <c r="U94" s="169" t="str">
        <f t="shared" si="8"/>
        <v>Wokingham</v>
      </c>
      <c r="V94" s="170" t="b">
        <f t="shared" si="10"/>
        <v>0</v>
      </c>
      <c r="X94" s="165"/>
      <c r="Y94" s="165"/>
      <c r="Z94" s="165"/>
      <c r="AA94" s="165"/>
      <c r="AB94" s="165"/>
      <c r="AC94" s="165"/>
      <c r="AD94" s="165"/>
    </row>
    <row r="95" spans="1:30" s="168" customFormat="1" ht="14.25" customHeight="1" x14ac:dyDescent="0.2">
      <c r="A95" s="124">
        <v>108</v>
      </c>
      <c r="B95" s="70" t="s">
        <v>23</v>
      </c>
      <c r="C95" s="52"/>
      <c r="D95" s="243">
        <f>Vacancies!D29</f>
        <v>4597.1000000000004</v>
      </c>
      <c r="E95" s="243">
        <v>756.4</v>
      </c>
      <c r="F95" s="216">
        <v>853.1</v>
      </c>
      <c r="G95" s="217">
        <f t="shared" ref="G95:G97" si="13">F95/D95*100</f>
        <v>18.557351373692111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5"/>
      <c r="S95" s="74"/>
      <c r="T95" s="166"/>
      <c r="U95" s="169" t="str">
        <f t="shared" si="8"/>
        <v>South East</v>
      </c>
      <c r="V95" s="170" t="b">
        <f t="shared" si="10"/>
        <v>0</v>
      </c>
      <c r="X95" s="165"/>
      <c r="Y95" s="165"/>
      <c r="Z95" s="165"/>
      <c r="AA95" s="165"/>
      <c r="AB95" s="165"/>
      <c r="AC95" s="165"/>
      <c r="AD95" s="165"/>
    </row>
    <row r="96" spans="1:30" s="168" customFormat="1" ht="14.25" customHeight="1" x14ac:dyDescent="0.2">
      <c r="A96" s="124">
        <v>109</v>
      </c>
      <c r="B96" s="97" t="s">
        <v>43</v>
      </c>
      <c r="C96" s="52"/>
      <c r="D96" s="244">
        <f>Vacancies!D30</f>
        <v>2740.3000000000006</v>
      </c>
      <c r="E96" s="244">
        <v>406.9</v>
      </c>
      <c r="F96" s="219">
        <v>492.3</v>
      </c>
      <c r="G96" s="220">
        <f t="shared" si="13"/>
        <v>17.965186293471515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5"/>
      <c r="S96" s="74"/>
      <c r="T96" s="166"/>
      <c r="U96" s="191" t="str">
        <f t="shared" si="8"/>
        <v>South West</v>
      </c>
      <c r="V96" s="170" t="b">
        <f t="shared" si="10"/>
        <v>0</v>
      </c>
      <c r="X96" s="165"/>
      <c r="Y96" s="165"/>
      <c r="Z96" s="165"/>
      <c r="AA96" s="165"/>
      <c r="AB96" s="165"/>
      <c r="AC96" s="165"/>
      <c r="AD96" s="165"/>
    </row>
    <row r="97" spans="1:30" s="131" customFormat="1" ht="14.25" customHeight="1" x14ac:dyDescent="0.2">
      <c r="A97" s="124">
        <v>100</v>
      </c>
      <c r="B97" s="88" t="s">
        <v>38</v>
      </c>
      <c r="C97" s="49"/>
      <c r="D97" s="221">
        <f>Vacancies!D31</f>
        <v>31635.100000000009</v>
      </c>
      <c r="E97" s="221">
        <v>4825.6000000000004</v>
      </c>
      <c r="F97" s="222">
        <v>5422</v>
      </c>
      <c r="G97" s="223">
        <f t="shared" si="13"/>
        <v>17.139190329728681</v>
      </c>
      <c r="H97" s="49"/>
      <c r="I97" s="49"/>
      <c r="J97" s="49"/>
      <c r="K97" s="49"/>
      <c r="L97" s="49"/>
      <c r="M97" s="49"/>
      <c r="N97" s="49"/>
      <c r="O97" s="40"/>
      <c r="P97" s="51"/>
      <c r="Q97" s="51"/>
      <c r="R97" s="60"/>
      <c r="S97" s="72"/>
      <c r="T97" s="156"/>
      <c r="X97" s="165"/>
      <c r="Y97" s="165"/>
      <c r="Z97" s="165"/>
      <c r="AA97" s="165"/>
      <c r="AB97" s="165"/>
      <c r="AC97" s="165"/>
      <c r="AD97" s="165"/>
    </row>
    <row r="98" spans="1:30" s="131" customFormat="1" ht="1.5" customHeight="1" x14ac:dyDescent="0.2">
      <c r="A98" s="61"/>
      <c r="B98" s="87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60"/>
      <c r="S98" s="72"/>
      <c r="T98" s="156"/>
      <c r="X98" s="165"/>
      <c r="Y98" s="165"/>
      <c r="Z98" s="165"/>
      <c r="AA98" s="165"/>
      <c r="AB98" s="165"/>
      <c r="AC98" s="165"/>
      <c r="AD98" s="165"/>
    </row>
    <row r="99" spans="1:30" s="131" customFormat="1" ht="15" customHeight="1" x14ac:dyDescent="0.2">
      <c r="A99" s="61"/>
      <c r="B99" s="43"/>
      <c r="C99" s="43"/>
      <c r="D99" s="42"/>
      <c r="E99" s="42"/>
      <c r="F99" s="42"/>
      <c r="G99" s="42"/>
      <c r="H99" s="42"/>
      <c r="I99" s="44"/>
      <c r="J99" s="44"/>
      <c r="K99" s="44"/>
      <c r="L99" s="44"/>
      <c r="M99" s="44"/>
      <c r="N99" s="44"/>
      <c r="O99" s="44"/>
      <c r="P99" s="44"/>
      <c r="Q99" s="45"/>
      <c r="R99" s="60"/>
      <c r="S99" s="72"/>
      <c r="T99" s="156"/>
      <c r="X99" s="165"/>
      <c r="Y99" s="165"/>
      <c r="Z99" s="165"/>
      <c r="AA99" s="165"/>
      <c r="AB99" s="165"/>
      <c r="AC99" s="165"/>
      <c r="AD99" s="165"/>
    </row>
    <row r="100" spans="1:30" s="131" customFormat="1" ht="15" customHeight="1" x14ac:dyDescent="0.2">
      <c r="A100" s="438"/>
      <c r="B100" s="439"/>
      <c r="C100" s="439"/>
      <c r="D100" s="439"/>
      <c r="E100" s="439"/>
      <c r="F100" s="439"/>
      <c r="G100" s="439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40"/>
      <c r="S100" s="72"/>
      <c r="T100" s="156"/>
      <c r="X100" s="165"/>
      <c r="Y100" s="165"/>
      <c r="Z100" s="165"/>
      <c r="AA100" s="165"/>
      <c r="AB100" s="165"/>
      <c r="AC100" s="165"/>
      <c r="AD100" s="165"/>
    </row>
    <row r="101" spans="1:30" s="131" customFormat="1" ht="11.25" customHeight="1" x14ac:dyDescent="0.2">
      <c r="A101" s="441"/>
      <c r="B101" s="442"/>
      <c r="C101" s="442"/>
      <c r="D101" s="444"/>
      <c r="E101" s="442"/>
      <c r="F101" s="442"/>
      <c r="G101" s="442"/>
      <c r="H101" s="442"/>
      <c r="I101" s="442"/>
      <c r="J101" s="442"/>
      <c r="K101" s="442"/>
      <c r="L101" s="442"/>
      <c r="M101" s="442"/>
      <c r="N101" s="442"/>
      <c r="O101" s="442"/>
      <c r="P101" s="442"/>
      <c r="Q101" s="442"/>
      <c r="R101" s="443"/>
      <c r="S101" s="72"/>
      <c r="T101" s="156"/>
      <c r="V101" s="173"/>
      <c r="X101" s="165"/>
      <c r="Y101" s="165"/>
      <c r="Z101" s="165"/>
      <c r="AA101" s="165"/>
      <c r="AB101" s="165"/>
      <c r="AC101" s="165"/>
      <c r="AD101" s="165"/>
    </row>
    <row r="102" spans="1:30" s="131" customFormat="1" ht="13.5" customHeight="1" x14ac:dyDescent="0.2">
      <c r="A102" s="56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8"/>
      <c r="S102" s="72"/>
      <c r="T102" s="174"/>
      <c r="U102" s="175"/>
      <c r="V102" s="175"/>
      <c r="W102" s="175"/>
      <c r="X102" s="165"/>
      <c r="Y102" s="165"/>
      <c r="Z102" s="165"/>
      <c r="AA102" s="165"/>
      <c r="AB102" s="165"/>
      <c r="AC102" s="165"/>
      <c r="AD102" s="165"/>
    </row>
    <row r="103" spans="1:30" s="131" customFormat="1" ht="15" customHeight="1" x14ac:dyDescent="0.25">
      <c r="A103" s="59"/>
      <c r="B103" s="86" t="s">
        <v>67</v>
      </c>
      <c r="C103" s="51"/>
      <c r="D103" s="51"/>
      <c r="E103" s="51"/>
      <c r="F103" s="51"/>
      <c r="G103" s="51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60"/>
      <c r="S103" s="72"/>
      <c r="T103" s="156"/>
      <c r="U103" s="175"/>
      <c r="V103" s="175"/>
      <c r="W103" s="175"/>
      <c r="X103" s="165"/>
      <c r="Y103" s="165"/>
    </row>
    <row r="104" spans="1:30" s="131" customFormat="1" ht="18" customHeight="1" x14ac:dyDescent="0.2">
      <c r="A104" s="61"/>
      <c r="B104" s="95"/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0"/>
      <c r="S104" s="72"/>
      <c r="T104" s="156"/>
      <c r="U104" s="175"/>
      <c r="V104" s="175"/>
      <c r="W104" s="175"/>
      <c r="X104" s="165"/>
      <c r="Y104" s="165"/>
    </row>
    <row r="105" spans="1:30" s="131" customFormat="1" ht="37.5" customHeight="1" x14ac:dyDescent="0.2">
      <c r="A105" s="61"/>
      <c r="B105" s="52"/>
      <c r="C105" s="52"/>
      <c r="D105" s="96" t="s">
        <v>65</v>
      </c>
      <c r="E105" s="92" t="s">
        <v>70</v>
      </c>
      <c r="F105" s="85" t="s">
        <v>82</v>
      </c>
      <c r="G105" s="98" t="s">
        <v>28</v>
      </c>
      <c r="H105" s="94" t="s">
        <v>87</v>
      </c>
      <c r="I105" s="38"/>
      <c r="J105" s="38"/>
      <c r="K105" s="38"/>
      <c r="L105" s="38"/>
      <c r="M105" s="38"/>
      <c r="N105" s="38"/>
      <c r="O105" s="38"/>
      <c r="P105" s="38"/>
      <c r="Q105" s="38"/>
      <c r="R105" s="60"/>
      <c r="S105" s="72"/>
      <c r="T105" s="156"/>
      <c r="U105" s="175"/>
      <c r="V105" s="175"/>
      <c r="W105" s="175"/>
      <c r="X105" s="165"/>
      <c r="Y105" s="165"/>
    </row>
    <row r="106" spans="1:30" s="164" customFormat="1" ht="16.5" customHeight="1" x14ac:dyDescent="0.2">
      <c r="A106" s="124">
        <v>867</v>
      </c>
      <c r="B106" s="53" t="s">
        <v>0</v>
      </c>
      <c r="C106" s="52"/>
      <c r="D106" s="229">
        <v>14.082278481012658</v>
      </c>
      <c r="E106" s="229">
        <v>31.298904538341159</v>
      </c>
      <c r="F106" s="212">
        <v>41.681901279707496</v>
      </c>
      <c r="G106" s="262"/>
      <c r="H106" s="257">
        <f>(F106-D106)</f>
        <v>27.599622798694838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3"/>
      <c r="S106" s="73"/>
      <c r="T106" s="161"/>
      <c r="U106" s="192" t="str">
        <f>B106</f>
        <v>Bracknell Forest</v>
      </c>
      <c r="V106" s="177" t="b">
        <f t="shared" ref="V106:V127" si="14">IF(U106=$V$2,H106)</f>
        <v>0</v>
      </c>
      <c r="W106" s="175"/>
      <c r="X106" s="165"/>
      <c r="Y106" s="165"/>
      <c r="Z106" s="131"/>
      <c r="AA106" s="131"/>
      <c r="AB106" s="131"/>
      <c r="AC106" s="131"/>
      <c r="AD106" s="131"/>
    </row>
    <row r="107" spans="1:30" ht="16.5" customHeight="1" x14ac:dyDescent="0.2">
      <c r="A107" s="124">
        <v>846</v>
      </c>
      <c r="B107" s="53" t="s">
        <v>22</v>
      </c>
      <c r="C107" s="52"/>
      <c r="D107" s="229">
        <v>9.1151622943530448</v>
      </c>
      <c r="E107" s="229">
        <v>7.360070515645659</v>
      </c>
      <c r="F107" s="214">
        <v>13.198684828558008</v>
      </c>
      <c r="G107" s="262"/>
      <c r="H107" s="258">
        <f t="shared" ref="H107:H129" si="15">(F107-D107)</f>
        <v>4.0835225342049633</v>
      </c>
      <c r="I107" s="38"/>
      <c r="J107" s="41"/>
      <c r="K107" s="41"/>
      <c r="L107" s="41"/>
      <c r="M107" s="38"/>
      <c r="N107" s="38"/>
      <c r="O107" s="38"/>
      <c r="P107" s="38"/>
      <c r="Q107" s="38"/>
      <c r="R107" s="60"/>
      <c r="S107" s="72"/>
      <c r="T107" s="156"/>
      <c r="U107" s="192" t="str">
        <f t="shared" ref="U107:U127" si="16">B107</f>
        <v>Brighton &amp; Hove</v>
      </c>
      <c r="V107" s="177" t="b">
        <f t="shared" si="14"/>
        <v>0</v>
      </c>
      <c r="W107" s="175"/>
      <c r="X107" s="165"/>
      <c r="Y107" s="165"/>
    </row>
    <row r="108" spans="1:30" ht="16.5" customHeight="1" x14ac:dyDescent="0.2">
      <c r="A108" s="124">
        <v>825</v>
      </c>
      <c r="B108" s="53" t="s">
        <v>8</v>
      </c>
      <c r="C108" s="52"/>
      <c r="D108" s="229">
        <v>15.373423860329776</v>
      </c>
      <c r="E108" s="229">
        <v>22.284644194756556</v>
      </c>
      <c r="F108" s="214">
        <v>24.733570159857905</v>
      </c>
      <c r="G108" s="262"/>
      <c r="H108" s="258">
        <f t="shared" si="15"/>
        <v>9.3601462995281288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0"/>
      <c r="S108" s="72"/>
      <c r="T108" s="156"/>
      <c r="U108" s="192" t="str">
        <f t="shared" si="16"/>
        <v>Buckinghamshire</v>
      </c>
      <c r="V108" s="177" t="b">
        <f t="shared" si="14"/>
        <v>0</v>
      </c>
      <c r="W108" s="175"/>
      <c r="X108" s="165"/>
      <c r="Y108" s="165"/>
      <c r="Z108" s="178"/>
    </row>
    <row r="109" spans="1:30" ht="16.5" customHeight="1" x14ac:dyDescent="0.2">
      <c r="A109" s="124">
        <v>845</v>
      </c>
      <c r="B109" s="53" t="s">
        <v>4</v>
      </c>
      <c r="C109" s="52"/>
      <c r="D109" s="229">
        <v>6.2712388013592841</v>
      </c>
      <c r="E109" s="230">
        <v>11.198309689103532</v>
      </c>
      <c r="F109" s="214">
        <v>7.9172821270310196</v>
      </c>
      <c r="G109" s="262"/>
      <c r="H109" s="258">
        <f t="shared" si="15"/>
        <v>1.6460433256717355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0"/>
      <c r="S109" s="72"/>
      <c r="T109" s="156"/>
      <c r="U109" s="192" t="str">
        <f t="shared" si="16"/>
        <v>East Sussex</v>
      </c>
      <c r="V109" s="177" t="b">
        <f t="shared" si="14"/>
        <v>0</v>
      </c>
      <c r="W109" s="175"/>
      <c r="X109" s="165"/>
      <c r="Y109" s="165"/>
      <c r="Z109" s="48"/>
    </row>
    <row r="110" spans="1:30" ht="16.5" customHeight="1" x14ac:dyDescent="0.2">
      <c r="A110" s="124">
        <v>850</v>
      </c>
      <c r="B110" s="53" t="s">
        <v>6</v>
      </c>
      <c r="C110" s="52"/>
      <c r="D110" s="229">
        <v>14.011478329705124</v>
      </c>
      <c r="E110" s="229">
        <v>16.054772772375472</v>
      </c>
      <c r="F110" s="214">
        <v>21.821862348178136</v>
      </c>
      <c r="G110" s="262"/>
      <c r="H110" s="258">
        <f t="shared" si="15"/>
        <v>7.8103840184730124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0"/>
      <c r="S110" s="72"/>
      <c r="T110" s="156"/>
      <c r="U110" s="192" t="str">
        <f t="shared" si="16"/>
        <v>Hampshire</v>
      </c>
      <c r="V110" s="177" t="b">
        <f t="shared" si="14"/>
        <v>0</v>
      </c>
      <c r="W110" s="175"/>
      <c r="X110" s="165"/>
      <c r="Y110" s="165"/>
    </row>
    <row r="111" spans="1:30" ht="16.5" customHeight="1" x14ac:dyDescent="0.2">
      <c r="A111" s="124">
        <v>921</v>
      </c>
      <c r="B111" s="53" t="s">
        <v>1</v>
      </c>
      <c r="C111" s="52"/>
      <c r="D111" s="229">
        <v>7.8481012658227849</v>
      </c>
      <c r="E111" s="229">
        <v>11.563731931668858</v>
      </c>
      <c r="F111" s="214">
        <v>27.142857142857146</v>
      </c>
      <c r="G111" s="262"/>
      <c r="H111" s="258">
        <f t="shared" si="15"/>
        <v>19.294755877034362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0"/>
      <c r="S111" s="72"/>
      <c r="T111" s="156"/>
      <c r="U111" s="192" t="str">
        <f t="shared" si="16"/>
        <v>Isle of Wight</v>
      </c>
      <c r="V111" s="177" t="b">
        <f t="shared" si="14"/>
        <v>0</v>
      </c>
      <c r="W111" s="175"/>
      <c r="X111" s="165"/>
      <c r="Y111" s="165"/>
    </row>
    <row r="112" spans="1:30" ht="16.5" customHeight="1" x14ac:dyDescent="0.2">
      <c r="A112" s="124">
        <v>886</v>
      </c>
      <c r="B112" s="53" t="s">
        <v>9</v>
      </c>
      <c r="C112" s="52"/>
      <c r="D112" s="229">
        <v>9.027237354085603</v>
      </c>
      <c r="E112" s="229">
        <v>14.645441389290884</v>
      </c>
      <c r="F112" s="214">
        <v>15.911193339500462</v>
      </c>
      <c r="G112" s="262"/>
      <c r="H112" s="258">
        <f t="shared" si="15"/>
        <v>6.8839559854148593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0"/>
      <c r="S112" s="72"/>
      <c r="T112" s="156"/>
      <c r="U112" s="192" t="str">
        <f t="shared" si="16"/>
        <v>Kent</v>
      </c>
      <c r="V112" s="177" t="b">
        <f t="shared" si="14"/>
        <v>0</v>
      </c>
      <c r="W112" s="175"/>
      <c r="X112" s="165"/>
      <c r="Y112" s="165"/>
    </row>
    <row r="113" spans="1:25" s="131" customFormat="1" ht="16.5" customHeight="1" x14ac:dyDescent="0.2">
      <c r="A113" s="124">
        <v>887</v>
      </c>
      <c r="B113" s="53" t="s">
        <v>2</v>
      </c>
      <c r="C113" s="52"/>
      <c r="D113" s="229">
        <v>18.345952242283055</v>
      </c>
      <c r="E113" s="229">
        <v>18.102564102564102</v>
      </c>
      <c r="F113" s="214">
        <v>19.26892950391645</v>
      </c>
      <c r="G113" s="262"/>
      <c r="H113" s="258">
        <f t="shared" si="15"/>
        <v>0.92297726163339533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0"/>
      <c r="S113" s="72"/>
      <c r="T113" s="156"/>
      <c r="U113" s="192" t="str">
        <f t="shared" si="16"/>
        <v>Medway</v>
      </c>
      <c r="V113" s="177" t="b">
        <f t="shared" si="14"/>
        <v>0</v>
      </c>
      <c r="W113" s="175"/>
      <c r="X113" s="165"/>
      <c r="Y113" s="165"/>
    </row>
    <row r="114" spans="1:25" s="131" customFormat="1" ht="16.5" customHeight="1" x14ac:dyDescent="0.2">
      <c r="A114" s="124">
        <v>826</v>
      </c>
      <c r="B114" s="53" t="s">
        <v>10</v>
      </c>
      <c r="C114" s="52"/>
      <c r="D114" s="229">
        <v>16.456536164565364</v>
      </c>
      <c r="E114" s="229">
        <v>12.651331719128327</v>
      </c>
      <c r="F114" s="214">
        <v>22.391017173051516</v>
      </c>
      <c r="G114" s="262"/>
      <c r="H114" s="258">
        <f t="shared" si="15"/>
        <v>5.9344810084861521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0"/>
      <c r="S114" s="72"/>
      <c r="T114" s="156"/>
      <c r="U114" s="192" t="str">
        <f t="shared" si="16"/>
        <v>Milton Keynes</v>
      </c>
      <c r="V114" s="177" t="b">
        <f t="shared" si="14"/>
        <v>0</v>
      </c>
      <c r="W114" s="175"/>
      <c r="X114" s="165"/>
      <c r="Y114" s="165"/>
    </row>
    <row r="115" spans="1:25" s="131" customFormat="1" ht="16.5" customHeight="1" x14ac:dyDescent="0.2">
      <c r="A115" s="124">
        <v>931</v>
      </c>
      <c r="B115" s="53" t="s">
        <v>11</v>
      </c>
      <c r="C115" s="52"/>
      <c r="D115" s="229">
        <v>14.532148457919497</v>
      </c>
      <c r="E115" s="229">
        <v>15.306639635073491</v>
      </c>
      <c r="F115" s="214">
        <v>13.076923076923078</v>
      </c>
      <c r="G115" s="262"/>
      <c r="H115" s="258">
        <f t="shared" si="15"/>
        <v>-1.4552253809964188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0"/>
      <c r="S115" s="72"/>
      <c r="T115" s="156"/>
      <c r="U115" s="192" t="str">
        <f t="shared" si="16"/>
        <v>Oxfordshire</v>
      </c>
      <c r="V115" s="177" t="b">
        <f t="shared" si="14"/>
        <v>0</v>
      </c>
      <c r="W115" s="175"/>
      <c r="X115" s="165"/>
      <c r="Y115" s="165"/>
    </row>
    <row r="116" spans="1:25" s="131" customFormat="1" ht="16.5" customHeight="1" x14ac:dyDescent="0.2">
      <c r="A116" s="124">
        <v>851</v>
      </c>
      <c r="B116" s="53" t="s">
        <v>12</v>
      </c>
      <c r="C116" s="52"/>
      <c r="D116" s="229">
        <v>13.377754997437213</v>
      </c>
      <c r="E116" s="229">
        <v>0</v>
      </c>
      <c r="F116" s="214">
        <v>18.200836820083683</v>
      </c>
      <c r="G116" s="262"/>
      <c r="H116" s="258">
        <f t="shared" si="15"/>
        <v>4.8230818226464702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0"/>
      <c r="S116" s="72"/>
      <c r="T116" s="156"/>
      <c r="U116" s="192" t="str">
        <f t="shared" si="16"/>
        <v>Portsmouth</v>
      </c>
      <c r="V116" s="177" t="b">
        <f t="shared" si="14"/>
        <v>0</v>
      </c>
      <c r="W116" s="175"/>
      <c r="X116" s="165"/>
      <c r="Y116" s="165"/>
    </row>
    <row r="117" spans="1:25" s="131" customFormat="1" ht="16.5" customHeight="1" x14ac:dyDescent="0.2">
      <c r="A117" s="124">
        <v>870</v>
      </c>
      <c r="B117" s="53" t="s">
        <v>3</v>
      </c>
      <c r="C117" s="52"/>
      <c r="D117" s="229">
        <v>22.820037105751393</v>
      </c>
      <c r="E117" s="229">
        <v>13.978494623655916</v>
      </c>
      <c r="F117" s="214">
        <v>23.661971830985916</v>
      </c>
      <c r="G117" s="262"/>
      <c r="H117" s="258">
        <f t="shared" si="15"/>
        <v>0.84193472523452328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0"/>
      <c r="S117" s="72"/>
      <c r="T117" s="156"/>
      <c r="U117" s="192" t="str">
        <f t="shared" si="16"/>
        <v>Reading</v>
      </c>
      <c r="V117" s="177" t="b">
        <f t="shared" si="14"/>
        <v>0</v>
      </c>
      <c r="W117" s="175"/>
      <c r="X117" s="165"/>
      <c r="Y117" s="165"/>
    </row>
    <row r="118" spans="1:25" s="131" customFormat="1" ht="16.5" customHeight="1" x14ac:dyDescent="0.2">
      <c r="A118" s="124">
        <v>871</v>
      </c>
      <c r="B118" s="53" t="s">
        <v>13</v>
      </c>
      <c r="C118" s="52"/>
      <c r="D118" s="229">
        <v>39.800995024875618</v>
      </c>
      <c r="E118" s="229">
        <v>34.675615212527958</v>
      </c>
      <c r="F118" s="214">
        <v>27.678571428571431</v>
      </c>
      <c r="G118" s="262"/>
      <c r="H118" s="258">
        <f t="shared" si="15"/>
        <v>-12.122423596304188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0"/>
      <c r="S118" s="72"/>
      <c r="T118" s="156"/>
      <c r="U118" s="192" t="str">
        <f t="shared" si="16"/>
        <v>Slough</v>
      </c>
      <c r="V118" s="177" t="b">
        <f t="shared" si="14"/>
        <v>0</v>
      </c>
      <c r="W118" s="175"/>
      <c r="X118" s="165"/>
      <c r="Y118" s="165"/>
    </row>
    <row r="119" spans="1:25" s="131" customFormat="1" ht="16.5" customHeight="1" x14ac:dyDescent="0.2">
      <c r="A119" s="124">
        <v>933</v>
      </c>
      <c r="B119" s="53" t="s">
        <v>27</v>
      </c>
      <c r="C119" s="52"/>
      <c r="D119" s="229">
        <v>7.3383577945259821</v>
      </c>
      <c r="E119" s="229">
        <v>9.0841949778434259</v>
      </c>
      <c r="F119" s="214">
        <v>19.146482122260664</v>
      </c>
      <c r="G119" s="262"/>
      <c r="H119" s="258">
        <f t="shared" si="15"/>
        <v>11.808124327734681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0"/>
      <c r="S119" s="72"/>
      <c r="T119" s="156"/>
      <c r="U119" s="192" t="str">
        <f t="shared" si="16"/>
        <v>Somerset</v>
      </c>
      <c r="V119" s="177" t="b">
        <f t="shared" si="14"/>
        <v>0</v>
      </c>
      <c r="W119" s="175"/>
      <c r="X119" s="165"/>
      <c r="Y119" s="165"/>
    </row>
    <row r="120" spans="1:25" s="131" customFormat="1" ht="16.5" customHeight="1" x14ac:dyDescent="0.2">
      <c r="A120" s="124">
        <v>852</v>
      </c>
      <c r="B120" s="53" t="s">
        <v>14</v>
      </c>
      <c r="C120" s="52"/>
      <c r="D120" s="229">
        <v>11.521873074553294</v>
      </c>
      <c r="E120" s="229">
        <v>5.3365384615384617</v>
      </c>
      <c r="F120" s="214">
        <v>20.405464962538559</v>
      </c>
      <c r="G120" s="263"/>
      <c r="H120" s="258">
        <f t="shared" si="15"/>
        <v>8.8835918879852649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0"/>
      <c r="S120" s="72"/>
      <c r="T120" s="156"/>
      <c r="U120" s="192" t="str">
        <f t="shared" si="16"/>
        <v>Southampton</v>
      </c>
      <c r="V120" s="177" t="b">
        <f t="shared" si="14"/>
        <v>0</v>
      </c>
      <c r="W120" s="175"/>
      <c r="X120" s="165"/>
      <c r="Y120" s="165"/>
    </row>
    <row r="121" spans="1:25" s="131" customFormat="1" ht="16.5" customHeight="1" x14ac:dyDescent="0.2">
      <c r="A121" s="124">
        <v>936</v>
      </c>
      <c r="B121" s="53" t="s">
        <v>7</v>
      </c>
      <c r="C121" s="52"/>
      <c r="D121" s="229">
        <v>13.495335213712304</v>
      </c>
      <c r="E121" s="229">
        <v>15.013169446883232</v>
      </c>
      <c r="F121" s="214">
        <v>22.344086021505376</v>
      </c>
      <c r="G121" s="263"/>
      <c r="H121" s="258">
        <f t="shared" si="15"/>
        <v>8.8487508077930723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0"/>
      <c r="S121" s="72"/>
      <c r="T121" s="156"/>
      <c r="U121" s="192" t="str">
        <f t="shared" si="16"/>
        <v>Surrey</v>
      </c>
      <c r="V121" s="177" t="b">
        <f t="shared" si="14"/>
        <v>0</v>
      </c>
      <c r="W121" s="175"/>
      <c r="X121" s="165"/>
      <c r="Y121" s="165"/>
    </row>
    <row r="122" spans="1:25" s="131" customFormat="1" ht="16.5" customHeight="1" x14ac:dyDescent="0.2">
      <c r="A122" s="124">
        <v>866</v>
      </c>
      <c r="B122" s="53" t="s">
        <v>41</v>
      </c>
      <c r="C122" s="52"/>
      <c r="D122" s="229">
        <v>10.810810810810811</v>
      </c>
      <c r="E122" s="229">
        <v>8.0318379160636759</v>
      </c>
      <c r="F122" s="214">
        <v>28.539659006671609</v>
      </c>
      <c r="G122" s="263"/>
      <c r="H122" s="258">
        <f t="shared" si="15"/>
        <v>17.728848195860799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0"/>
      <c r="S122" s="72"/>
      <c r="T122" s="156"/>
      <c r="U122" s="192" t="str">
        <f t="shared" si="16"/>
        <v>Swindon</v>
      </c>
      <c r="V122" s="177" t="b">
        <f t="shared" si="14"/>
        <v>0</v>
      </c>
      <c r="W122" s="175"/>
      <c r="X122" s="165"/>
      <c r="Y122" s="165"/>
    </row>
    <row r="123" spans="1:25" s="131" customFormat="1" ht="16.5" customHeight="1" x14ac:dyDescent="0.2">
      <c r="A123" s="124">
        <v>869</v>
      </c>
      <c r="B123" s="53" t="s">
        <v>15</v>
      </c>
      <c r="C123" s="52"/>
      <c r="D123" s="229">
        <v>12.823529411764707</v>
      </c>
      <c r="E123" s="230">
        <v>10.532837670384138</v>
      </c>
      <c r="F123" s="214">
        <v>25.312934631432544</v>
      </c>
      <c r="G123" s="263"/>
      <c r="H123" s="258">
        <f t="shared" si="15"/>
        <v>12.489405219667837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0"/>
      <c r="S123" s="72"/>
      <c r="T123" s="156"/>
      <c r="U123" s="192" t="str">
        <f t="shared" si="16"/>
        <v>West Berkshire</v>
      </c>
      <c r="V123" s="177" t="b">
        <f t="shared" si="14"/>
        <v>0</v>
      </c>
      <c r="W123" s="175"/>
      <c r="X123" s="165"/>
      <c r="Y123" s="165"/>
    </row>
    <row r="124" spans="1:25" s="131" customFormat="1" ht="16.5" customHeight="1" x14ac:dyDescent="0.2">
      <c r="A124" s="124">
        <v>938</v>
      </c>
      <c r="B124" s="53" t="s">
        <v>5</v>
      </c>
      <c r="C124" s="52"/>
      <c r="D124" s="229">
        <v>9.6601073345259394</v>
      </c>
      <c r="E124" s="230">
        <v>14.645833333333332</v>
      </c>
      <c r="F124" s="214">
        <v>16.15367823619297</v>
      </c>
      <c r="G124" s="263"/>
      <c r="H124" s="258">
        <f t="shared" si="15"/>
        <v>6.4935709016670309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0"/>
      <c r="S124" s="72"/>
      <c r="T124" s="156"/>
      <c r="U124" s="192" t="str">
        <f t="shared" si="16"/>
        <v>West Sussex</v>
      </c>
      <c r="V124" s="177" t="b">
        <f t="shared" si="14"/>
        <v>0</v>
      </c>
      <c r="W124" s="175"/>
      <c r="X124" s="165"/>
      <c r="Y124" s="165"/>
    </row>
    <row r="125" spans="1:25" s="131" customFormat="1" ht="16.5" customHeight="1" x14ac:dyDescent="0.2">
      <c r="A125" s="124">
        <v>868</v>
      </c>
      <c r="B125" s="53" t="s">
        <v>21</v>
      </c>
      <c r="C125" s="52"/>
      <c r="D125" s="230">
        <v>20.992366412213741</v>
      </c>
      <c r="E125" s="229">
        <v>30.996309963099634</v>
      </c>
      <c r="F125" s="214">
        <v>29.401709401709404</v>
      </c>
      <c r="G125" s="263"/>
      <c r="H125" s="258">
        <f t="shared" si="15"/>
        <v>8.4093429894956628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0"/>
      <c r="S125" s="72"/>
      <c r="T125" s="156"/>
      <c r="U125" s="192" t="str">
        <f t="shared" si="16"/>
        <v>Windsor &amp; Maidenhead</v>
      </c>
      <c r="V125" s="177" t="b">
        <f t="shared" si="14"/>
        <v>0</v>
      </c>
      <c r="W125" s="175"/>
      <c r="X125" s="165"/>
      <c r="Y125" s="165"/>
    </row>
    <row r="126" spans="1:25" s="131" customFormat="1" ht="16.5" customHeight="1" x14ac:dyDescent="0.2">
      <c r="A126" s="124">
        <v>872</v>
      </c>
      <c r="B126" s="53" t="s">
        <v>16</v>
      </c>
      <c r="C126" s="52"/>
      <c r="D126" s="230">
        <v>8.7855297157622729</v>
      </c>
      <c r="E126" s="229">
        <v>16.762342135476466</v>
      </c>
      <c r="F126" s="214">
        <v>17.612977983777519</v>
      </c>
      <c r="G126" s="263"/>
      <c r="H126" s="258">
        <f t="shared" si="15"/>
        <v>8.827448268015246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0"/>
      <c r="S126" s="72"/>
      <c r="T126" s="156"/>
      <c r="U126" s="192" t="str">
        <f t="shared" si="16"/>
        <v>Wokingham</v>
      </c>
      <c r="V126" s="177" t="b">
        <f t="shared" si="14"/>
        <v>0</v>
      </c>
    </row>
    <row r="127" spans="1:25" s="131" customFormat="1" ht="16.5" customHeight="1" x14ac:dyDescent="0.2">
      <c r="A127" s="124">
        <v>108</v>
      </c>
      <c r="B127" s="70" t="s">
        <v>23</v>
      </c>
      <c r="C127" s="52"/>
      <c r="D127" s="231">
        <v>12.616507702001002</v>
      </c>
      <c r="E127" s="231">
        <v>14.583516386960724</v>
      </c>
      <c r="F127" s="217">
        <v>18.557351373692111</v>
      </c>
      <c r="G127" s="263"/>
      <c r="H127" s="259">
        <f t="shared" si="15"/>
        <v>5.9408436716911091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0"/>
      <c r="S127" s="72"/>
      <c r="T127" s="156"/>
      <c r="U127" s="192" t="str">
        <f t="shared" si="16"/>
        <v>South East</v>
      </c>
      <c r="V127" s="177" t="b">
        <f t="shared" si="14"/>
        <v>0</v>
      </c>
    </row>
    <row r="128" spans="1:25" s="131" customFormat="1" ht="16.5" customHeight="1" x14ac:dyDescent="0.2">
      <c r="A128" s="124">
        <v>109</v>
      </c>
      <c r="B128" s="97" t="s">
        <v>43</v>
      </c>
      <c r="C128" s="52"/>
      <c r="D128" s="232">
        <v>11.338269821202816</v>
      </c>
      <c r="E128" s="232">
        <v>15.159366792077808</v>
      </c>
      <c r="F128" s="220">
        <v>17.965186293471515</v>
      </c>
      <c r="G128" s="263"/>
      <c r="H128" s="260">
        <f t="shared" si="15"/>
        <v>6.6269164722686984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0"/>
      <c r="S128" s="72"/>
      <c r="T128" s="156"/>
      <c r="U128" s="193"/>
      <c r="V128" s="194"/>
    </row>
    <row r="129" spans="1:28" s="131" customFormat="1" ht="16.5" customHeight="1" x14ac:dyDescent="0.2">
      <c r="A129" s="124">
        <v>100</v>
      </c>
      <c r="B129" s="88" t="s">
        <v>38</v>
      </c>
      <c r="C129" s="49"/>
      <c r="D129" s="233">
        <v>13.480754560608771</v>
      </c>
      <c r="E129" s="233">
        <v>15.366746661743891</v>
      </c>
      <c r="F129" s="223">
        <v>17.139190329728681</v>
      </c>
      <c r="G129" s="263"/>
      <c r="H129" s="261">
        <f t="shared" si="15"/>
        <v>3.6584357691199099</v>
      </c>
      <c r="I129" s="38"/>
      <c r="J129" s="38"/>
      <c r="K129" s="38"/>
      <c r="L129" s="38"/>
      <c r="M129" s="38"/>
      <c r="N129" s="38"/>
      <c r="O129" s="38"/>
      <c r="P129" s="38"/>
      <c r="Q129" s="38"/>
      <c r="R129" s="60"/>
      <c r="S129" s="72"/>
      <c r="T129" s="156"/>
    </row>
    <row r="130" spans="1:28" s="131" customFormat="1" ht="1.5" customHeight="1" x14ac:dyDescent="0.2">
      <c r="A130" s="83"/>
      <c r="B130" s="50"/>
      <c r="C130" s="50"/>
      <c r="D130" s="48"/>
      <c r="E130" s="48"/>
      <c r="F130" s="48"/>
      <c r="G130" s="48"/>
      <c r="H130" s="48"/>
      <c r="I130" s="38"/>
      <c r="J130" s="38"/>
      <c r="K130" s="38"/>
      <c r="L130" s="38"/>
      <c r="M130" s="38"/>
      <c r="N130" s="38"/>
      <c r="O130" s="38"/>
      <c r="P130" s="38"/>
      <c r="Q130" s="38"/>
      <c r="R130" s="60"/>
      <c r="S130" s="72"/>
      <c r="T130" s="156"/>
      <c r="AA130" s="193"/>
    </row>
    <row r="131" spans="1:28" s="131" customFormat="1" ht="15" customHeight="1" x14ac:dyDescent="0.2">
      <c r="A131" s="61"/>
      <c r="B131" s="43"/>
      <c r="C131" s="43"/>
      <c r="D131" s="42"/>
      <c r="E131" s="42"/>
      <c r="F131" s="42"/>
      <c r="G131" s="42"/>
      <c r="H131" s="42"/>
      <c r="I131" s="44"/>
      <c r="J131" s="44"/>
      <c r="K131" s="44"/>
      <c r="L131" s="44"/>
      <c r="M131" s="44"/>
      <c r="N131" s="44"/>
      <c r="O131" s="44"/>
      <c r="P131" s="44"/>
      <c r="Q131" s="45"/>
      <c r="R131" s="60"/>
      <c r="S131" s="72"/>
      <c r="T131" s="156"/>
    </row>
    <row r="132" spans="1:28" s="131" customFormat="1" ht="15" customHeight="1" x14ac:dyDescent="0.2">
      <c r="A132" s="438"/>
      <c r="B132" s="439"/>
      <c r="C132" s="439"/>
      <c r="D132" s="439"/>
      <c r="E132" s="439"/>
      <c r="F132" s="439"/>
      <c r="G132" s="439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40"/>
      <c r="S132" s="72"/>
      <c r="T132" s="156"/>
    </row>
    <row r="133" spans="1:28" s="131" customFormat="1" ht="11.25" customHeight="1" x14ac:dyDescent="0.2">
      <c r="A133" s="441"/>
      <c r="B133" s="442"/>
      <c r="C133" s="442"/>
      <c r="D133" s="444"/>
      <c r="E133" s="442"/>
      <c r="F133" s="442"/>
      <c r="G133" s="442"/>
      <c r="H133" s="442"/>
      <c r="I133" s="442"/>
      <c r="J133" s="442"/>
      <c r="K133" s="442"/>
      <c r="L133" s="442"/>
      <c r="M133" s="442"/>
      <c r="N133" s="442"/>
      <c r="O133" s="442"/>
      <c r="P133" s="442"/>
      <c r="Q133" s="442"/>
      <c r="R133" s="443"/>
      <c r="S133" s="72"/>
      <c r="T133" s="156"/>
    </row>
    <row r="134" spans="1:28" s="131" customFormat="1" ht="11.25" customHeight="1" x14ac:dyDescent="0.2">
      <c r="A134" s="76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72"/>
      <c r="T134" s="156"/>
      <c r="AB134" s="182"/>
    </row>
    <row r="135" spans="1:28" s="131" customFormat="1" ht="11.25" customHeight="1" x14ac:dyDescent="0.2">
      <c r="A135" s="7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72"/>
      <c r="T135" s="156"/>
      <c r="AB135" s="182"/>
    </row>
    <row r="136" spans="1:28" s="131" customFormat="1" ht="11.25" customHeight="1" x14ac:dyDescent="0.2">
      <c r="A136" s="77"/>
      <c r="B136" s="445" t="s">
        <v>25</v>
      </c>
      <c r="C136" s="110"/>
      <c r="D136" s="100"/>
      <c r="E136" s="100"/>
      <c r="F136" s="100"/>
      <c r="G136" s="48"/>
      <c r="H136" s="48"/>
      <c r="I136" s="48"/>
      <c r="J136" s="48"/>
      <c r="K136" s="38"/>
      <c r="L136" s="38"/>
      <c r="M136" s="38"/>
      <c r="N136" s="38"/>
      <c r="O136" s="38"/>
      <c r="P136" s="38"/>
      <c r="Q136" s="38"/>
      <c r="R136" s="38"/>
      <c r="S136" s="72"/>
      <c r="T136" s="156"/>
      <c r="AB136" s="182"/>
    </row>
    <row r="137" spans="1:28" s="131" customFormat="1" ht="11.25" customHeight="1" x14ac:dyDescent="0.2">
      <c r="A137" s="77"/>
      <c r="B137" s="446"/>
      <c r="C137" s="111"/>
      <c r="D137" s="48"/>
      <c r="E137" s="48"/>
      <c r="F137" s="48"/>
      <c r="G137" s="48"/>
      <c r="H137" s="48"/>
      <c r="I137" s="48"/>
      <c r="J137" s="48"/>
      <c r="K137" s="38"/>
      <c r="L137" s="38"/>
      <c r="M137" s="38"/>
      <c r="N137" s="38"/>
      <c r="O137" s="38"/>
      <c r="P137" s="38"/>
      <c r="Q137" s="38"/>
      <c r="R137" s="38"/>
      <c r="S137" s="72"/>
      <c r="T137" s="156"/>
      <c r="AB137" s="182"/>
    </row>
    <row r="138" spans="1:28" s="131" customFormat="1" ht="11.25" customHeight="1" x14ac:dyDescent="0.2">
      <c r="A138" s="77"/>
      <c r="B138" s="447" t="s">
        <v>33</v>
      </c>
      <c r="C138" s="447"/>
      <c r="D138" s="447"/>
      <c r="E138" s="447"/>
      <c r="F138" s="108"/>
      <c r="G138" s="108"/>
      <c r="H138" s="48"/>
      <c r="I138" s="48"/>
      <c r="J138" s="48"/>
      <c r="K138" s="38"/>
      <c r="L138" s="38"/>
      <c r="M138" s="38"/>
      <c r="N138" s="38"/>
      <c r="O138" s="38"/>
      <c r="P138" s="38"/>
      <c r="Q138" s="38"/>
      <c r="R138" s="38"/>
      <c r="S138" s="72"/>
      <c r="T138" s="156"/>
      <c r="AB138" s="182"/>
    </row>
    <row r="139" spans="1:28" s="131" customFormat="1" ht="11.25" customHeight="1" x14ac:dyDescent="0.2">
      <c r="A139" s="77"/>
      <c r="B139" s="447"/>
      <c r="C139" s="447"/>
      <c r="D139" s="447"/>
      <c r="E139" s="447"/>
      <c r="F139" s="108"/>
      <c r="G139" s="108"/>
      <c r="H139" s="48"/>
      <c r="I139" s="48"/>
      <c r="J139" s="48"/>
      <c r="K139" s="38"/>
      <c r="L139" s="38"/>
      <c r="M139" s="38"/>
      <c r="N139" s="38"/>
      <c r="O139" s="38"/>
      <c r="P139" s="38"/>
      <c r="Q139" s="38"/>
      <c r="R139" s="38"/>
      <c r="S139" s="72"/>
      <c r="T139" s="156"/>
      <c r="AB139" s="182"/>
    </row>
    <row r="140" spans="1:28" ht="11.25" customHeight="1" x14ac:dyDescent="0.2">
      <c r="A140" s="77"/>
      <c r="B140" s="447" t="s">
        <v>34</v>
      </c>
      <c r="C140" s="447"/>
      <c r="D140" s="447"/>
      <c r="E140" s="447"/>
      <c r="F140" s="108"/>
      <c r="G140" s="108"/>
      <c r="H140" s="48"/>
      <c r="I140" s="48"/>
      <c r="J140" s="48"/>
      <c r="K140" s="38"/>
      <c r="L140" s="38"/>
      <c r="M140" s="38"/>
      <c r="N140" s="38"/>
      <c r="O140" s="38"/>
      <c r="P140" s="38"/>
      <c r="Q140" s="38"/>
      <c r="R140" s="38"/>
      <c r="S140" s="72"/>
      <c r="T140" s="156"/>
      <c r="AB140" s="182"/>
    </row>
    <row r="141" spans="1:28" ht="11.25" customHeight="1" x14ac:dyDescent="0.2">
      <c r="A141" s="77"/>
      <c r="B141" s="447"/>
      <c r="C141" s="447"/>
      <c r="D141" s="447"/>
      <c r="E141" s="447"/>
      <c r="F141" s="108"/>
      <c r="G141" s="108"/>
      <c r="H141" s="48"/>
      <c r="I141" s="48"/>
      <c r="J141" s="48"/>
      <c r="K141" s="38"/>
      <c r="L141" s="38"/>
      <c r="M141" s="38"/>
      <c r="N141" s="38"/>
      <c r="O141" s="38"/>
      <c r="P141" s="38"/>
      <c r="Q141" s="38"/>
      <c r="R141" s="38"/>
      <c r="S141" s="72"/>
      <c r="T141" s="156"/>
      <c r="AB141" s="182"/>
    </row>
    <row r="142" spans="1:28" ht="11.25" customHeight="1" x14ac:dyDescent="0.2">
      <c r="A142" s="77"/>
      <c r="B142" s="447" t="s">
        <v>35</v>
      </c>
      <c r="C142" s="447"/>
      <c r="D142" s="447"/>
      <c r="E142" s="447"/>
      <c r="F142" s="108"/>
      <c r="G142" s="108"/>
      <c r="H142" s="48"/>
      <c r="I142" s="48"/>
      <c r="J142" s="48"/>
      <c r="K142" s="38"/>
      <c r="L142" s="38"/>
      <c r="M142" s="38"/>
      <c r="N142" s="38"/>
      <c r="O142" s="38"/>
      <c r="P142" s="38"/>
      <c r="Q142" s="38"/>
      <c r="R142" s="38"/>
      <c r="S142" s="72"/>
      <c r="T142" s="156"/>
      <c r="AB142" s="182"/>
    </row>
    <row r="143" spans="1:28" ht="11.25" customHeight="1" x14ac:dyDescent="0.2">
      <c r="A143" s="77"/>
      <c r="B143" s="447"/>
      <c r="C143" s="447"/>
      <c r="D143" s="447"/>
      <c r="E143" s="447"/>
      <c r="F143" s="108"/>
      <c r="G143" s="108"/>
      <c r="H143" s="48"/>
      <c r="I143" s="48"/>
      <c r="J143" s="48"/>
      <c r="K143" s="38"/>
      <c r="L143" s="38"/>
      <c r="M143" s="38"/>
      <c r="N143" s="38"/>
      <c r="O143" s="38"/>
      <c r="P143" s="38"/>
      <c r="Q143" s="38"/>
      <c r="R143" s="38"/>
      <c r="S143" s="72"/>
      <c r="T143" s="156"/>
      <c r="AB143" s="182"/>
    </row>
    <row r="144" spans="1:28" ht="11.25" customHeight="1" x14ac:dyDescent="0.2">
      <c r="A144" s="77"/>
      <c r="B144" s="447" t="s">
        <v>54</v>
      </c>
      <c r="C144" s="447"/>
      <c r="D144" s="447"/>
      <c r="E144" s="447"/>
      <c r="F144" s="108"/>
      <c r="G144" s="108"/>
      <c r="H144" s="48"/>
      <c r="I144" s="48"/>
      <c r="J144" s="48"/>
      <c r="K144" s="38"/>
      <c r="L144" s="38"/>
      <c r="M144" s="38"/>
      <c r="N144" s="38"/>
      <c r="O144" s="38"/>
      <c r="P144" s="38"/>
      <c r="Q144" s="38"/>
      <c r="R144" s="38"/>
      <c r="S144" s="72"/>
      <c r="T144" s="156"/>
      <c r="AB144" s="182"/>
    </row>
    <row r="145" spans="1:33" ht="11.25" customHeight="1" x14ac:dyDescent="0.2">
      <c r="A145" s="77"/>
      <c r="B145" s="447"/>
      <c r="C145" s="447"/>
      <c r="D145" s="447"/>
      <c r="E145" s="447"/>
      <c r="F145" s="108"/>
      <c r="G145" s="108"/>
      <c r="H145" s="48"/>
      <c r="I145" s="48"/>
      <c r="J145" s="48"/>
      <c r="K145" s="38"/>
      <c r="L145" s="38"/>
      <c r="M145" s="38"/>
      <c r="N145" s="38"/>
      <c r="O145" s="38"/>
      <c r="P145" s="38"/>
      <c r="Q145" s="38"/>
      <c r="R145" s="38"/>
      <c r="S145" s="72"/>
      <c r="T145" s="156"/>
      <c r="AB145" s="182"/>
    </row>
    <row r="146" spans="1:33" ht="11.25" hidden="1" customHeight="1" x14ac:dyDescent="0.2">
      <c r="A146" s="77"/>
      <c r="B146" s="447" t="s">
        <v>55</v>
      </c>
      <c r="C146" s="447"/>
      <c r="D146" s="447"/>
      <c r="E146" s="447"/>
      <c r="F146" s="108"/>
      <c r="G146" s="108"/>
      <c r="H146" s="48"/>
      <c r="I146" s="48"/>
      <c r="J146" s="48"/>
      <c r="K146" s="38"/>
      <c r="L146" s="38"/>
      <c r="M146" s="38"/>
      <c r="N146" s="38"/>
      <c r="O146" s="38"/>
      <c r="P146" s="38"/>
      <c r="Q146" s="38"/>
      <c r="R146" s="38"/>
      <c r="S146" s="72"/>
      <c r="T146" s="156"/>
      <c r="AB146" s="182"/>
    </row>
    <row r="147" spans="1:33" ht="11.25" hidden="1" customHeight="1" x14ac:dyDescent="0.2">
      <c r="A147" s="77"/>
      <c r="B147" s="447"/>
      <c r="C147" s="447"/>
      <c r="D147" s="447"/>
      <c r="E147" s="447"/>
      <c r="F147" s="108"/>
      <c r="G147" s="108"/>
      <c r="H147" s="48"/>
      <c r="I147" s="48"/>
      <c r="J147" s="48"/>
      <c r="K147" s="38"/>
      <c r="L147" s="38"/>
      <c r="M147" s="38"/>
      <c r="N147" s="38"/>
      <c r="O147" s="38"/>
      <c r="P147" s="38"/>
      <c r="Q147" s="38"/>
      <c r="R147" s="38"/>
      <c r="S147" s="72"/>
      <c r="T147" s="156"/>
      <c r="AB147" s="182"/>
    </row>
    <row r="148" spans="1:33" ht="11.25" hidden="1" customHeight="1" x14ac:dyDescent="0.2">
      <c r="A148" s="77"/>
      <c r="B148" s="447" t="s">
        <v>57</v>
      </c>
      <c r="C148" s="447"/>
      <c r="D148" s="447"/>
      <c r="E148" s="447"/>
      <c r="F148" s="108"/>
      <c r="G148" s="108"/>
      <c r="H148" s="48"/>
      <c r="I148" s="48"/>
      <c r="J148" s="48"/>
      <c r="K148" s="38"/>
      <c r="L148" s="38"/>
      <c r="M148" s="38"/>
      <c r="N148" s="38"/>
      <c r="O148" s="38"/>
      <c r="P148" s="38"/>
      <c r="Q148" s="38"/>
      <c r="R148" s="38"/>
      <c r="S148" s="72"/>
      <c r="T148" s="156"/>
      <c r="AB148" s="182"/>
    </row>
    <row r="149" spans="1:33" ht="11.25" hidden="1" customHeight="1" x14ac:dyDescent="0.2">
      <c r="A149" s="77"/>
      <c r="B149" s="447"/>
      <c r="C149" s="447"/>
      <c r="D149" s="447"/>
      <c r="E149" s="447"/>
      <c r="F149" s="108"/>
      <c r="G149" s="108"/>
      <c r="H149" s="48"/>
      <c r="I149" s="48"/>
      <c r="J149" s="48"/>
      <c r="K149" s="38"/>
      <c r="L149" s="38"/>
      <c r="M149" s="38"/>
      <c r="N149" s="38"/>
      <c r="O149" s="38"/>
      <c r="P149" s="38"/>
      <c r="Q149" s="38"/>
      <c r="R149" s="38"/>
      <c r="S149" s="72"/>
      <c r="T149" s="156"/>
      <c r="AB149" s="182"/>
    </row>
    <row r="150" spans="1:33" ht="18.75" customHeight="1" x14ac:dyDescent="0.2">
      <c r="A150" s="78"/>
      <c r="B150" s="109"/>
      <c r="C150" s="109"/>
      <c r="D150" s="109"/>
      <c r="E150" s="109"/>
      <c r="F150" s="109"/>
      <c r="G150" s="109"/>
      <c r="H150" s="109"/>
      <c r="I150" s="109"/>
      <c r="J150" s="109"/>
      <c r="K150" s="79"/>
      <c r="L150" s="79"/>
      <c r="M150" s="79"/>
      <c r="N150" s="79"/>
      <c r="O150" s="79"/>
      <c r="P150" s="79"/>
      <c r="Q150" s="79"/>
      <c r="R150" s="79"/>
      <c r="S150" s="75"/>
      <c r="T150" s="156"/>
      <c r="U150" s="183"/>
      <c r="V150" s="183"/>
      <c r="W150" s="183"/>
      <c r="X150" s="183"/>
    </row>
    <row r="151" spans="1:33" s="130" customFormat="1" ht="11.25" customHeight="1" x14ac:dyDescent="0.2">
      <c r="A151" s="99"/>
      <c r="B151" s="99"/>
      <c r="C151" s="99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184"/>
      <c r="U151" s="131"/>
      <c r="V151" s="131"/>
      <c r="W151" s="131"/>
      <c r="X151" s="131"/>
      <c r="Y151" s="131"/>
      <c r="Z151" s="131"/>
      <c r="AA151" s="131"/>
      <c r="AB151" s="131"/>
      <c r="AC151" s="131"/>
      <c r="AD151" s="131"/>
      <c r="AE151" s="99"/>
      <c r="AF151" s="99"/>
      <c r="AG151" s="99"/>
    </row>
  </sheetData>
  <mergeCells count="15">
    <mergeCell ref="B146:E147"/>
    <mergeCell ref="B148:E149"/>
    <mergeCell ref="B138:E139"/>
    <mergeCell ref="B140:E141"/>
    <mergeCell ref="B142:E143"/>
    <mergeCell ref="B144:E145"/>
    <mergeCell ref="A65:R65"/>
    <mergeCell ref="A34:R34"/>
    <mergeCell ref="A35:R35"/>
    <mergeCell ref="A66:R66"/>
    <mergeCell ref="B136:B137"/>
    <mergeCell ref="A100:R100"/>
    <mergeCell ref="A101:R101"/>
    <mergeCell ref="A132:R132"/>
    <mergeCell ref="A133:R133"/>
  </mergeCells>
  <conditionalFormatting sqref="B8:B31 B40:B63 D40:H63 B74:B97 B106:B129 D106:G129 D8:G31 D74:G97">
    <cfRule type="expression" dxfId="23" priority="5">
      <formula>$B8=$V$2</formula>
    </cfRule>
    <cfRule type="containsErrors" dxfId="22" priority="6">
      <formula>ISERROR(B8)</formula>
    </cfRule>
  </conditionalFormatting>
  <conditionalFormatting sqref="H106:H129">
    <cfRule type="expression" dxfId="21" priority="1">
      <formula>$B106=$V$2</formula>
    </cfRule>
    <cfRule type="containsErrors" dxfId="20" priority="2">
      <formula>ISERROR(H106)</formula>
    </cfRule>
  </conditionalFormatting>
  <hyperlinks>
    <hyperlink ref="B138:E139" location="Vacancies!A1" display="Social Worker Vacancies" xr:uid="{00000000-0004-0000-0400-000000000000}"/>
    <hyperlink ref="B140:E141" location="Turnover!A1" display="Social Worker Turnover" xr:uid="{00000000-0004-0000-0400-000001000000}"/>
    <hyperlink ref="B142:E143" location="Agency!A1" display="Agency Social Workers" xr:uid="{00000000-0004-0000-0400-000002000000}"/>
    <hyperlink ref="B144:E145" location="Absence!A1" display="Absence" xr:uid="{00000000-0004-0000-0400-000003000000}"/>
    <hyperlink ref="B146:E147" location="Age!A1" display="Age" xr:uid="{00000000-0004-0000-0400-000004000000}"/>
    <hyperlink ref="B148:E149" location="TimeInService!A1" display="Time in Service" xr:uid="{00000000-0004-0000-04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4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Turnover!D106:F106</xm:f>
              <xm:sqref>G106</xm:sqref>
            </x14:sparkline>
            <x14:sparkline>
              <xm:f>Turnover!D107:F107</xm:f>
              <xm:sqref>G107</xm:sqref>
            </x14:sparkline>
            <x14:sparkline>
              <xm:f>Turnover!D108:F108</xm:f>
              <xm:sqref>G108</xm:sqref>
            </x14:sparkline>
            <x14:sparkline>
              <xm:f>Turnover!D109:F109</xm:f>
              <xm:sqref>G109</xm:sqref>
            </x14:sparkline>
            <x14:sparkline>
              <xm:f>Turnover!D110:F110</xm:f>
              <xm:sqref>G110</xm:sqref>
            </x14:sparkline>
            <x14:sparkline>
              <xm:f>Turnover!D111:F111</xm:f>
              <xm:sqref>G111</xm:sqref>
            </x14:sparkline>
            <x14:sparkline>
              <xm:f>Turnover!D112:F112</xm:f>
              <xm:sqref>G112</xm:sqref>
            </x14:sparkline>
            <x14:sparkline>
              <xm:f>Turnover!D113:F113</xm:f>
              <xm:sqref>G113</xm:sqref>
            </x14:sparkline>
            <x14:sparkline>
              <xm:f>Turnover!D114:F114</xm:f>
              <xm:sqref>G114</xm:sqref>
            </x14:sparkline>
            <x14:sparkline>
              <xm:f>Turnover!D115:F115</xm:f>
              <xm:sqref>G115</xm:sqref>
            </x14:sparkline>
            <x14:sparkline>
              <xm:f>Turnover!D116:F116</xm:f>
              <xm:sqref>G116</xm:sqref>
            </x14:sparkline>
            <x14:sparkline>
              <xm:f>Turnover!D117:F117</xm:f>
              <xm:sqref>G117</xm:sqref>
            </x14:sparkline>
            <x14:sparkline>
              <xm:f>Turnover!D118:F118</xm:f>
              <xm:sqref>G118</xm:sqref>
            </x14:sparkline>
            <x14:sparkline>
              <xm:f>Turnover!D119:F119</xm:f>
              <xm:sqref>G119</xm:sqref>
            </x14:sparkline>
            <x14:sparkline>
              <xm:f>Turnover!D120:F120</xm:f>
              <xm:sqref>G120</xm:sqref>
            </x14:sparkline>
            <x14:sparkline>
              <xm:f>Turnover!D121:F121</xm:f>
              <xm:sqref>G121</xm:sqref>
            </x14:sparkline>
            <x14:sparkline>
              <xm:f>Turnover!D122:F122</xm:f>
              <xm:sqref>G122</xm:sqref>
            </x14:sparkline>
            <x14:sparkline>
              <xm:f>Turnover!D123:F123</xm:f>
              <xm:sqref>G123</xm:sqref>
            </x14:sparkline>
            <x14:sparkline>
              <xm:f>Turnover!D124:F124</xm:f>
              <xm:sqref>G124</xm:sqref>
            </x14:sparkline>
            <x14:sparkline>
              <xm:f>Turnover!D125:F125</xm:f>
              <xm:sqref>G125</xm:sqref>
            </x14:sparkline>
            <x14:sparkline>
              <xm:f>Turnover!D126:F126</xm:f>
              <xm:sqref>G126</xm:sqref>
            </x14:sparkline>
            <x14:sparkline>
              <xm:f>Turnover!D127:F127</xm:f>
              <xm:sqref>G127</xm:sqref>
            </x14:sparkline>
            <x14:sparkline>
              <xm:f>Turnover!D128:F128</xm:f>
              <xm:sqref>G128</xm:sqref>
            </x14:sparkline>
            <x14:sparkline>
              <xm:f>Turnover!D129:F129</xm:f>
              <xm:sqref>G129</xm:sqref>
            </x14:sparkline>
          </x14:sparklines>
        </x14:sparklineGroup>
        <x14:sparklineGroup displayEmptyCellsAs="gap" xr2:uid="{00000000-0003-0000-0400-000002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Turnover!D40:F40</xm:f>
              <xm:sqref>G40</xm:sqref>
            </x14:sparkline>
            <x14:sparkline>
              <xm:f>Turnover!D41:F41</xm:f>
              <xm:sqref>G41</xm:sqref>
            </x14:sparkline>
            <x14:sparkline>
              <xm:f>Turnover!D42:F42</xm:f>
              <xm:sqref>G42</xm:sqref>
            </x14:sparkline>
            <x14:sparkline>
              <xm:f>Turnover!D43:F43</xm:f>
              <xm:sqref>G43</xm:sqref>
            </x14:sparkline>
            <x14:sparkline>
              <xm:f>Turnover!D44:F44</xm:f>
              <xm:sqref>G44</xm:sqref>
            </x14:sparkline>
            <x14:sparkline>
              <xm:f>Turnover!D45:F45</xm:f>
              <xm:sqref>G45</xm:sqref>
            </x14:sparkline>
            <x14:sparkline>
              <xm:f>Turnover!D46:F46</xm:f>
              <xm:sqref>G46</xm:sqref>
            </x14:sparkline>
            <x14:sparkline>
              <xm:f>Turnover!D47:F47</xm:f>
              <xm:sqref>G47</xm:sqref>
            </x14:sparkline>
            <x14:sparkline>
              <xm:f>Turnover!D48:F48</xm:f>
              <xm:sqref>G48</xm:sqref>
            </x14:sparkline>
            <x14:sparkline>
              <xm:f>Turnover!D49:F49</xm:f>
              <xm:sqref>G49</xm:sqref>
            </x14:sparkline>
            <x14:sparkline>
              <xm:f>Turnover!D50:F50</xm:f>
              <xm:sqref>G50</xm:sqref>
            </x14:sparkline>
            <x14:sparkline>
              <xm:f>Turnover!D51:F51</xm:f>
              <xm:sqref>G51</xm:sqref>
            </x14:sparkline>
            <x14:sparkline>
              <xm:f>Turnover!D52:F52</xm:f>
              <xm:sqref>G52</xm:sqref>
            </x14:sparkline>
            <x14:sparkline>
              <xm:f>Turnover!D53:F53</xm:f>
              <xm:sqref>G53</xm:sqref>
            </x14:sparkline>
            <x14:sparkline>
              <xm:f>Turnover!D54:F54</xm:f>
              <xm:sqref>G54</xm:sqref>
            </x14:sparkline>
            <x14:sparkline>
              <xm:f>Turnover!D55:F55</xm:f>
              <xm:sqref>G55</xm:sqref>
            </x14:sparkline>
            <x14:sparkline>
              <xm:f>Turnover!D56:F56</xm:f>
              <xm:sqref>G56</xm:sqref>
            </x14:sparkline>
            <x14:sparkline>
              <xm:f>Turnover!D57:F57</xm:f>
              <xm:sqref>G57</xm:sqref>
            </x14:sparkline>
            <x14:sparkline>
              <xm:f>Turnover!D58:F58</xm:f>
              <xm:sqref>G58</xm:sqref>
            </x14:sparkline>
            <x14:sparkline>
              <xm:f>Turnover!D59:F59</xm:f>
              <xm:sqref>G59</xm:sqref>
            </x14:sparkline>
            <x14:sparkline>
              <xm:f>Turnover!D60:F60</xm:f>
              <xm:sqref>G60</xm:sqref>
            </x14:sparkline>
            <x14:sparkline>
              <xm:f>Turnover!D61:F61</xm:f>
              <xm:sqref>G61</xm:sqref>
            </x14:sparkline>
            <x14:sparkline>
              <xm:f>Turnover!D62:F62</xm:f>
              <xm:sqref>G62</xm:sqref>
            </x14:sparkline>
            <x14:sparkline>
              <xm:f>Turnover!D63:F63</xm:f>
              <xm:sqref>G63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3">
    <tabColor rgb="FF92D050"/>
  </sheetPr>
  <dimension ref="A1:AG152"/>
  <sheetViews>
    <sheetView showGridLines="0" topLeftCell="A121" workbookViewId="0">
      <selection activeCell="B145" sqref="B145:E146"/>
    </sheetView>
    <sheetView workbookViewId="1"/>
  </sheetViews>
  <sheetFormatPr defaultColWidth="9.140625" defaultRowHeight="11.25" customHeight="1" x14ac:dyDescent="0.2"/>
  <cols>
    <col min="1" max="1" width="2.5703125" style="99" customWidth="1"/>
    <col min="2" max="2" width="18.28515625" style="99" customWidth="1"/>
    <col min="3" max="3" width="1.42578125" style="99" customWidth="1"/>
    <col min="4" max="7" width="10.28515625" style="99" customWidth="1"/>
    <col min="8" max="8" width="12.5703125" style="99" customWidth="1"/>
    <col min="9" max="9" width="4.85546875" style="99" customWidth="1"/>
    <col min="10" max="10" width="5" style="99" customWidth="1"/>
    <col min="11" max="12" width="4.85546875" style="99" customWidth="1"/>
    <col min="13" max="13" width="6.5703125" style="99" customWidth="1"/>
    <col min="14" max="14" width="12.140625" style="99" customWidth="1"/>
    <col min="15" max="15" width="7.85546875" style="99" customWidth="1"/>
    <col min="16" max="16" width="1.42578125" style="99" customWidth="1"/>
    <col min="17" max="17" width="11.7109375" style="99" customWidth="1"/>
    <col min="18" max="18" width="2.5703125" style="99" customWidth="1"/>
    <col min="19" max="19" width="7.5703125" style="130" customWidth="1"/>
    <col min="20" max="20" width="4.85546875" style="130" customWidth="1"/>
    <col min="21" max="21" width="19.5703125" style="131" hidden="1" customWidth="1"/>
    <col min="22" max="22" width="19.42578125" style="131" hidden="1" customWidth="1"/>
    <col min="23" max="23" width="30" style="131" hidden="1" customWidth="1"/>
    <col min="24" max="24" width="16.7109375" style="131" hidden="1" customWidth="1"/>
    <col min="25" max="25" width="16.7109375" style="131" customWidth="1"/>
    <col min="26" max="27" width="8.5703125" style="131" customWidth="1"/>
    <col min="28" max="28" width="3.5703125" style="131" customWidth="1"/>
    <col min="29" max="29" width="17" style="131" customWidth="1"/>
    <col min="30" max="30" width="5.7109375" style="131" customWidth="1"/>
    <col min="31" max="16384" width="9.140625" style="99"/>
  </cols>
  <sheetData>
    <row r="1" spans="1:30" ht="18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8"/>
      <c r="S1" s="71"/>
      <c r="T1" s="154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ht="18.75" customHeight="1" x14ac:dyDescent="0.2">
      <c r="A2" s="61"/>
      <c r="B2" s="69" t="s">
        <v>48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60"/>
      <c r="S2" s="72"/>
      <c r="T2" s="156"/>
      <c r="U2" s="157" t="e">
        <f>VLOOKUP(V2,$U$8:$V$28,2,FALSE)</f>
        <v>#N/A</v>
      </c>
      <c r="V2" s="157" t="str">
        <f>Home!$B$7</f>
        <v>(none)</v>
      </c>
      <c r="W2" s="158" t="str">
        <f>"Selected LA- "&amp;V2</f>
        <v>Selected LA- (none)</v>
      </c>
    </row>
    <row r="3" spans="1:30" ht="18.75" customHeight="1" x14ac:dyDescent="0.2">
      <c r="A3" s="66"/>
      <c r="B3" s="67"/>
      <c r="C3" s="67"/>
      <c r="D3" s="81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72"/>
      <c r="T3" s="156"/>
    </row>
    <row r="4" spans="1:30" ht="13.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  <c r="S4" s="72"/>
      <c r="T4" s="156"/>
      <c r="U4" s="195"/>
      <c r="V4" s="159">
        <v>0</v>
      </c>
      <c r="W4" s="160">
        <v>21.5</v>
      </c>
    </row>
    <row r="5" spans="1:30" s="164" customFormat="1" ht="15" customHeight="1" x14ac:dyDescent="0.2">
      <c r="A5" s="62"/>
      <c r="B5" s="86" t="s">
        <v>75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63"/>
      <c r="S5" s="73"/>
      <c r="T5" s="161"/>
      <c r="U5" s="196" t="s">
        <v>39</v>
      </c>
      <c r="V5" s="159">
        <f>F29</f>
        <v>16.934135740554996</v>
      </c>
      <c r="W5" s="163">
        <f>V5</f>
        <v>16.934135740554996</v>
      </c>
      <c r="X5" s="100"/>
      <c r="Y5" s="100"/>
      <c r="Z5" s="100"/>
      <c r="AA5" s="100"/>
      <c r="AB5" s="100"/>
      <c r="AC5" s="100"/>
      <c r="AD5" s="100"/>
    </row>
    <row r="6" spans="1:30" ht="18" customHeight="1" x14ac:dyDescent="0.2">
      <c r="A6" s="61"/>
      <c r="B6" s="95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0"/>
      <c r="P6" s="51"/>
      <c r="Q6" s="51"/>
      <c r="R6" s="60"/>
      <c r="S6" s="72"/>
      <c r="T6" s="156"/>
      <c r="U6" s="196" t="s">
        <v>42</v>
      </c>
      <c r="V6" s="160">
        <f>F30</f>
        <v>18.459025319901986</v>
      </c>
      <c r="W6" s="163">
        <f>V6</f>
        <v>18.459025319901986</v>
      </c>
    </row>
    <row r="7" spans="1:30" s="168" customFormat="1" ht="37.5" customHeight="1" x14ac:dyDescent="0.2">
      <c r="A7" s="64"/>
      <c r="B7" s="52"/>
      <c r="C7" s="52"/>
      <c r="D7" s="115" t="s">
        <v>49</v>
      </c>
      <c r="E7" s="117" t="s">
        <v>50</v>
      </c>
      <c r="F7" s="115" t="s">
        <v>51</v>
      </c>
      <c r="H7" s="51"/>
      <c r="I7" s="51"/>
      <c r="J7" s="51"/>
      <c r="K7" s="51"/>
      <c r="L7" s="51"/>
      <c r="M7" s="51"/>
      <c r="N7" s="51"/>
      <c r="O7" s="40"/>
      <c r="P7" s="51"/>
      <c r="Q7" s="51"/>
      <c r="R7" s="65"/>
      <c r="S7" s="74"/>
      <c r="T7" s="166"/>
      <c r="U7" s="197" t="s">
        <v>40</v>
      </c>
      <c r="V7" s="198">
        <f>F31</f>
        <v>17.140538147474054</v>
      </c>
      <c r="W7" s="198">
        <f>V7</f>
        <v>17.140538147474054</v>
      </c>
      <c r="X7" s="165"/>
      <c r="Y7" s="165"/>
      <c r="Z7" s="165"/>
      <c r="AA7" s="165"/>
      <c r="AB7" s="165"/>
      <c r="AC7" s="165"/>
      <c r="AD7" s="165"/>
    </row>
    <row r="8" spans="1:30" s="168" customFormat="1" ht="14.25" customHeight="1" x14ac:dyDescent="0.2">
      <c r="A8" s="124">
        <v>867</v>
      </c>
      <c r="B8" s="53" t="s">
        <v>0</v>
      </c>
      <c r="C8" s="52"/>
      <c r="D8" s="264">
        <f>Turnover!D8</f>
        <v>57</v>
      </c>
      <c r="E8" s="265">
        <v>12</v>
      </c>
      <c r="F8" s="212">
        <f>E8/SUM(E8,D8)*100</f>
        <v>17.391304347826086</v>
      </c>
      <c r="H8" s="51"/>
      <c r="I8" s="51"/>
      <c r="J8" s="51"/>
      <c r="K8" s="51"/>
      <c r="L8" s="51"/>
      <c r="M8" s="51"/>
      <c r="N8" s="51"/>
      <c r="O8" s="40"/>
      <c r="P8" s="51"/>
      <c r="Q8" s="51"/>
      <c r="R8" s="65"/>
      <c r="S8" s="74"/>
      <c r="T8" s="166"/>
      <c r="U8" s="169" t="str">
        <f t="shared" ref="U8:U31" si="0">B8</f>
        <v>Bracknell Forest</v>
      </c>
      <c r="V8" s="170" t="b">
        <f>IF(U8=$V$2,49.9)</f>
        <v>0</v>
      </c>
      <c r="X8" s="165"/>
      <c r="Y8" s="165"/>
      <c r="Z8" s="165"/>
      <c r="AA8" s="165"/>
      <c r="AB8" s="165"/>
      <c r="AC8" s="165"/>
      <c r="AD8" s="165"/>
    </row>
    <row r="9" spans="1:30" s="168" customFormat="1" ht="14.25" customHeight="1" x14ac:dyDescent="0.2">
      <c r="A9" s="124">
        <v>846</v>
      </c>
      <c r="B9" s="53" t="s">
        <v>22</v>
      </c>
      <c r="C9" s="52"/>
      <c r="D9" s="264">
        <f>Turnover!D9</f>
        <v>237</v>
      </c>
      <c r="E9" s="265">
        <v>0</v>
      </c>
      <c r="F9" s="212">
        <f t="shared" ref="F9:F31" si="1">E9/SUM(E9,D9)*100</f>
        <v>0</v>
      </c>
      <c r="H9" s="51"/>
      <c r="I9" s="51"/>
      <c r="J9" s="51"/>
      <c r="K9" s="51"/>
      <c r="L9" s="51"/>
      <c r="M9" s="51"/>
      <c r="N9" s="51"/>
      <c r="O9" s="40"/>
      <c r="P9" s="51"/>
      <c r="Q9" s="51"/>
      <c r="R9" s="65"/>
      <c r="S9" s="74"/>
      <c r="T9" s="166"/>
      <c r="U9" s="169" t="str">
        <f t="shared" si="0"/>
        <v>Brighton &amp; Hove</v>
      </c>
      <c r="V9" s="170" t="b">
        <f t="shared" ref="V9:V31" si="2">IF(U9=$V$2,49.9)</f>
        <v>0</v>
      </c>
      <c r="X9" s="165"/>
      <c r="Y9" s="165"/>
      <c r="Z9" s="165"/>
      <c r="AA9" s="165"/>
      <c r="AB9" s="165"/>
      <c r="AC9" s="165"/>
      <c r="AD9" s="165"/>
    </row>
    <row r="10" spans="1:30" s="168" customFormat="1" ht="14.25" customHeight="1" x14ac:dyDescent="0.2">
      <c r="A10" s="124">
        <v>825</v>
      </c>
      <c r="B10" s="53" t="s">
        <v>8</v>
      </c>
      <c r="C10" s="52"/>
      <c r="D10" s="264">
        <f>Turnover!D10</f>
        <v>235</v>
      </c>
      <c r="E10" s="265">
        <v>93</v>
      </c>
      <c r="F10" s="212">
        <f t="shared" si="1"/>
        <v>28.353658536585364</v>
      </c>
      <c r="H10" s="51"/>
      <c r="I10" s="51"/>
      <c r="J10" s="51"/>
      <c r="K10" s="51"/>
      <c r="L10" s="51"/>
      <c r="M10" s="51"/>
      <c r="N10" s="51"/>
      <c r="O10" s="40"/>
      <c r="P10" s="51"/>
      <c r="Q10" s="51"/>
      <c r="R10" s="65"/>
      <c r="S10" s="74"/>
      <c r="T10" s="166"/>
      <c r="U10" s="169" t="str">
        <f t="shared" si="0"/>
        <v>Buckinghamshire</v>
      </c>
      <c r="V10" s="170" t="b">
        <f t="shared" si="2"/>
        <v>0</v>
      </c>
      <c r="X10" s="165"/>
      <c r="Y10" s="165"/>
      <c r="Z10" s="165"/>
      <c r="AA10" s="165"/>
      <c r="AB10" s="165"/>
      <c r="AC10" s="165"/>
      <c r="AD10" s="165"/>
    </row>
    <row r="11" spans="1:30" s="168" customFormat="1" ht="14.25" customHeight="1" x14ac:dyDescent="0.2">
      <c r="A11" s="124">
        <v>845</v>
      </c>
      <c r="B11" s="53" t="s">
        <v>4</v>
      </c>
      <c r="C11" s="52"/>
      <c r="D11" s="264">
        <f>Turnover!D11</f>
        <v>374</v>
      </c>
      <c r="E11" s="265">
        <v>5</v>
      </c>
      <c r="F11" s="212">
        <f t="shared" si="1"/>
        <v>1.3192612137203166</v>
      </c>
      <c r="H11" s="51"/>
      <c r="I11" s="51"/>
      <c r="J11" s="51"/>
      <c r="K11" s="51"/>
      <c r="L11" s="51"/>
      <c r="M11" s="51"/>
      <c r="N11" s="51"/>
      <c r="O11" s="40"/>
      <c r="P11" s="51"/>
      <c r="Q11" s="51"/>
      <c r="R11" s="65"/>
      <c r="S11" s="74"/>
      <c r="T11" s="166"/>
      <c r="U11" s="169" t="str">
        <f t="shared" si="0"/>
        <v>East Sussex</v>
      </c>
      <c r="V11" s="170" t="b">
        <f t="shared" si="2"/>
        <v>0</v>
      </c>
      <c r="X11" s="165"/>
      <c r="Y11" s="165"/>
      <c r="Z11" s="165"/>
      <c r="AA11" s="165"/>
      <c r="AB11" s="165"/>
      <c r="AC11" s="165"/>
      <c r="AD11" s="165"/>
    </row>
    <row r="12" spans="1:30" s="168" customFormat="1" ht="14.25" customHeight="1" x14ac:dyDescent="0.2">
      <c r="A12" s="124">
        <v>850</v>
      </c>
      <c r="B12" s="53" t="s">
        <v>6</v>
      </c>
      <c r="C12" s="52"/>
      <c r="D12" s="264">
        <f>Turnover!D12</f>
        <v>527</v>
      </c>
      <c r="E12" s="265">
        <v>143</v>
      </c>
      <c r="F12" s="212">
        <f t="shared" si="1"/>
        <v>21.343283582089555</v>
      </c>
      <c r="H12" s="51"/>
      <c r="I12" s="51"/>
      <c r="J12" s="51"/>
      <c r="K12" s="51"/>
      <c r="L12" s="51"/>
      <c r="M12" s="51"/>
      <c r="N12" s="51"/>
      <c r="O12" s="40"/>
      <c r="P12" s="51"/>
      <c r="Q12" s="51"/>
      <c r="R12" s="65"/>
      <c r="S12" s="74"/>
      <c r="T12" s="166"/>
      <c r="U12" s="169" t="str">
        <f t="shared" si="0"/>
        <v>Hampshire</v>
      </c>
      <c r="V12" s="170" t="b">
        <f t="shared" si="2"/>
        <v>0</v>
      </c>
      <c r="X12" s="165"/>
      <c r="Y12" s="165"/>
      <c r="Z12" s="165"/>
      <c r="AA12" s="165"/>
      <c r="AB12" s="165"/>
      <c r="AC12" s="165"/>
      <c r="AD12" s="165"/>
    </row>
    <row r="13" spans="1:30" s="168" customFormat="1" ht="14.25" customHeight="1" x14ac:dyDescent="0.2">
      <c r="A13" s="124">
        <v>921</v>
      </c>
      <c r="B13" s="53" t="s">
        <v>1</v>
      </c>
      <c r="C13" s="52"/>
      <c r="D13" s="264">
        <f>Turnover!D13</f>
        <v>65</v>
      </c>
      <c r="E13" s="265">
        <v>22</v>
      </c>
      <c r="F13" s="212">
        <f t="shared" si="1"/>
        <v>25.287356321839084</v>
      </c>
      <c r="H13" s="51"/>
      <c r="I13" s="51"/>
      <c r="J13" s="51"/>
      <c r="K13" s="51"/>
      <c r="L13" s="51"/>
      <c r="M13" s="51"/>
      <c r="N13" s="51"/>
      <c r="O13" s="40"/>
      <c r="P13" s="51"/>
      <c r="Q13" s="51"/>
      <c r="R13" s="65"/>
      <c r="S13" s="74"/>
      <c r="T13" s="166"/>
      <c r="U13" s="169" t="str">
        <f t="shared" si="0"/>
        <v>Isle of Wight</v>
      </c>
      <c r="V13" s="170" t="b">
        <f t="shared" si="2"/>
        <v>0</v>
      </c>
      <c r="X13" s="165"/>
      <c r="Y13" s="165"/>
      <c r="Z13" s="165"/>
      <c r="AA13" s="165"/>
      <c r="AB13" s="165"/>
      <c r="AC13" s="165"/>
      <c r="AD13" s="165"/>
    </row>
    <row r="14" spans="1:30" s="168" customFormat="1" ht="14.25" customHeight="1" x14ac:dyDescent="0.2">
      <c r="A14" s="124">
        <v>886</v>
      </c>
      <c r="B14" s="53" t="s">
        <v>9</v>
      </c>
      <c r="C14" s="52"/>
      <c r="D14" s="264">
        <f>Turnover!D14</f>
        <v>815</v>
      </c>
      <c r="E14" s="265">
        <v>106</v>
      </c>
      <c r="F14" s="212">
        <f t="shared" si="1"/>
        <v>11.509229098805646</v>
      </c>
      <c r="H14" s="51"/>
      <c r="I14" s="51"/>
      <c r="J14" s="51"/>
      <c r="K14" s="51"/>
      <c r="L14" s="51"/>
      <c r="M14" s="51"/>
      <c r="N14" s="51"/>
      <c r="O14" s="40"/>
      <c r="P14" s="51"/>
      <c r="Q14" s="51"/>
      <c r="R14" s="65"/>
      <c r="S14" s="74"/>
      <c r="T14" s="166"/>
      <c r="U14" s="169" t="str">
        <f t="shared" si="0"/>
        <v>Kent</v>
      </c>
      <c r="V14" s="170" t="b">
        <f t="shared" si="2"/>
        <v>0</v>
      </c>
      <c r="X14" s="165"/>
      <c r="Y14" s="165"/>
      <c r="Z14" s="165"/>
      <c r="AA14" s="165"/>
      <c r="AB14" s="165"/>
      <c r="AC14" s="165"/>
      <c r="AD14" s="165"/>
    </row>
    <row r="15" spans="1:30" s="168" customFormat="1" ht="14.25" customHeight="1" x14ac:dyDescent="0.2">
      <c r="A15" s="124">
        <v>887</v>
      </c>
      <c r="B15" s="53" t="s">
        <v>2</v>
      </c>
      <c r="C15" s="52"/>
      <c r="D15" s="264">
        <f>Turnover!D15</f>
        <v>200</v>
      </c>
      <c r="E15" s="265">
        <v>68</v>
      </c>
      <c r="F15" s="212">
        <f t="shared" si="1"/>
        <v>25.373134328358208</v>
      </c>
      <c r="H15" s="51"/>
      <c r="I15" s="51"/>
      <c r="J15" s="51"/>
      <c r="K15" s="51"/>
      <c r="L15" s="51"/>
      <c r="M15" s="51"/>
      <c r="N15" s="51"/>
      <c r="O15" s="40"/>
      <c r="P15" s="51"/>
      <c r="Q15" s="51"/>
      <c r="R15" s="65"/>
      <c r="S15" s="74"/>
      <c r="T15" s="166"/>
      <c r="U15" s="169" t="str">
        <f t="shared" si="0"/>
        <v>Medway</v>
      </c>
      <c r="V15" s="170" t="b">
        <f t="shared" si="2"/>
        <v>0</v>
      </c>
      <c r="X15" s="165"/>
      <c r="Y15" s="165"/>
      <c r="Z15" s="165"/>
      <c r="AA15" s="165"/>
      <c r="AB15" s="165"/>
      <c r="AC15" s="165"/>
      <c r="AD15" s="165"/>
    </row>
    <row r="16" spans="1:30" s="168" customFormat="1" ht="14.25" customHeight="1" x14ac:dyDescent="0.2">
      <c r="A16" s="124">
        <v>826</v>
      </c>
      <c r="B16" s="53" t="s">
        <v>10</v>
      </c>
      <c r="C16" s="52"/>
      <c r="D16" s="264">
        <f>Turnover!D16</f>
        <v>161</v>
      </c>
      <c r="E16" s="265">
        <v>19</v>
      </c>
      <c r="F16" s="212">
        <f t="shared" si="1"/>
        <v>10.555555555555555</v>
      </c>
      <c r="H16" s="51"/>
      <c r="I16" s="51"/>
      <c r="J16" s="51"/>
      <c r="K16" s="51"/>
      <c r="L16" s="51"/>
      <c r="M16" s="51"/>
      <c r="N16" s="51"/>
      <c r="O16" s="40"/>
      <c r="P16" s="51"/>
      <c r="Q16" s="51"/>
      <c r="R16" s="65"/>
      <c r="S16" s="74"/>
      <c r="T16" s="166"/>
      <c r="U16" s="169" t="str">
        <f t="shared" si="0"/>
        <v>Milton Keynes</v>
      </c>
      <c r="V16" s="170" t="b">
        <f t="shared" si="2"/>
        <v>0</v>
      </c>
      <c r="X16" s="165"/>
      <c r="Y16" s="165"/>
      <c r="Z16" s="165"/>
      <c r="AA16" s="165"/>
      <c r="AB16" s="165"/>
      <c r="AC16" s="165"/>
      <c r="AD16" s="165"/>
    </row>
    <row r="17" spans="1:30" s="168" customFormat="1" ht="14.25" customHeight="1" x14ac:dyDescent="0.2">
      <c r="A17" s="124">
        <v>931</v>
      </c>
      <c r="B17" s="53" t="s">
        <v>11</v>
      </c>
      <c r="C17" s="52"/>
      <c r="D17" s="264">
        <f>Turnover!D17</f>
        <v>456</v>
      </c>
      <c r="E17" s="265">
        <v>47</v>
      </c>
      <c r="F17" s="212">
        <f t="shared" si="1"/>
        <v>9.3439363817097423</v>
      </c>
      <c r="H17" s="51"/>
      <c r="I17" s="51"/>
      <c r="J17" s="51"/>
      <c r="K17" s="51"/>
      <c r="L17" s="51"/>
      <c r="M17" s="51"/>
      <c r="N17" s="51"/>
      <c r="O17" s="40"/>
      <c r="P17" s="51"/>
      <c r="Q17" s="51"/>
      <c r="R17" s="65"/>
      <c r="S17" s="74"/>
      <c r="T17" s="166"/>
      <c r="U17" s="169" t="str">
        <f t="shared" si="0"/>
        <v>Oxfordshire</v>
      </c>
      <c r="V17" s="170" t="b">
        <f t="shared" si="2"/>
        <v>0</v>
      </c>
      <c r="X17" s="165"/>
      <c r="Y17" s="165"/>
      <c r="Z17" s="165"/>
      <c r="AA17" s="165"/>
      <c r="AB17" s="165"/>
      <c r="AC17" s="165"/>
      <c r="AD17" s="165"/>
    </row>
    <row r="18" spans="1:30" s="168" customFormat="1" ht="14.25" customHeight="1" x14ac:dyDescent="0.2">
      <c r="A18" s="124">
        <v>851</v>
      </c>
      <c r="B18" s="53" t="s">
        <v>12</v>
      </c>
      <c r="C18" s="52"/>
      <c r="D18" s="264">
        <f>Turnover!D18</f>
        <v>155</v>
      </c>
      <c r="E18" s="265">
        <v>7</v>
      </c>
      <c r="F18" s="212">
        <f t="shared" si="1"/>
        <v>4.3209876543209873</v>
      </c>
      <c r="H18" s="51"/>
      <c r="I18" s="51"/>
      <c r="J18" s="51"/>
      <c r="K18" s="51"/>
      <c r="L18" s="51"/>
      <c r="M18" s="51"/>
      <c r="N18" s="51"/>
      <c r="O18" s="40"/>
      <c r="P18" s="51"/>
      <c r="Q18" s="51"/>
      <c r="R18" s="65"/>
      <c r="S18" s="74"/>
      <c r="T18" s="166"/>
      <c r="U18" s="169" t="str">
        <f t="shared" si="0"/>
        <v>Portsmouth</v>
      </c>
      <c r="V18" s="170" t="b">
        <f t="shared" si="2"/>
        <v>0</v>
      </c>
      <c r="X18" s="165"/>
      <c r="Y18" s="165"/>
      <c r="Z18" s="165"/>
      <c r="AA18" s="165"/>
      <c r="AB18" s="165"/>
      <c r="AC18" s="165"/>
      <c r="AD18" s="165"/>
    </row>
    <row r="19" spans="1:30" s="168" customFormat="1" ht="14.25" customHeight="1" x14ac:dyDescent="0.2">
      <c r="A19" s="124">
        <v>870</v>
      </c>
      <c r="B19" s="53" t="s">
        <v>3</v>
      </c>
      <c r="C19" s="52"/>
      <c r="D19" s="264">
        <f>Turnover!D19</f>
        <v>108</v>
      </c>
      <c r="E19" s="265">
        <v>41</v>
      </c>
      <c r="F19" s="214">
        <f t="shared" si="1"/>
        <v>27.516778523489933</v>
      </c>
      <c r="H19" s="51"/>
      <c r="I19" s="51"/>
      <c r="J19" s="51"/>
      <c r="K19" s="51"/>
      <c r="L19" s="51"/>
      <c r="M19" s="51"/>
      <c r="N19" s="51"/>
      <c r="O19" s="40"/>
      <c r="P19" s="51"/>
      <c r="Q19" s="51"/>
      <c r="R19" s="65"/>
      <c r="S19" s="74"/>
      <c r="T19" s="166"/>
      <c r="U19" s="169" t="str">
        <f t="shared" si="0"/>
        <v>Reading</v>
      </c>
      <c r="V19" s="170" t="b">
        <f t="shared" si="2"/>
        <v>0</v>
      </c>
      <c r="X19" s="165"/>
      <c r="Y19" s="165"/>
      <c r="Z19" s="165"/>
      <c r="AA19" s="165"/>
      <c r="AB19" s="165"/>
      <c r="AC19" s="165"/>
      <c r="AD19" s="165"/>
    </row>
    <row r="20" spans="1:30" s="168" customFormat="1" ht="14.25" customHeight="1" x14ac:dyDescent="0.2">
      <c r="A20" s="124">
        <v>871</v>
      </c>
      <c r="B20" s="53" t="s">
        <v>13</v>
      </c>
      <c r="C20" s="52"/>
      <c r="D20" s="264">
        <f>Turnover!D20</f>
        <v>91</v>
      </c>
      <c r="E20" s="265">
        <v>57</v>
      </c>
      <c r="F20" s="214">
        <f t="shared" si="1"/>
        <v>38.513513513513516</v>
      </c>
      <c r="H20" s="51"/>
      <c r="I20" s="51"/>
      <c r="J20" s="51"/>
      <c r="K20" s="51"/>
      <c r="L20" s="51"/>
      <c r="M20" s="51"/>
      <c r="N20" s="51"/>
      <c r="O20" s="40"/>
      <c r="P20" s="51"/>
      <c r="Q20" s="51"/>
      <c r="R20" s="65"/>
      <c r="S20" s="74"/>
      <c r="T20" s="166"/>
      <c r="U20" s="169" t="str">
        <f t="shared" si="0"/>
        <v>Slough</v>
      </c>
      <c r="V20" s="170" t="b">
        <f t="shared" si="2"/>
        <v>0</v>
      </c>
      <c r="X20" s="165"/>
      <c r="Y20" s="165"/>
      <c r="Z20" s="165"/>
      <c r="AA20" s="165"/>
      <c r="AB20" s="165"/>
      <c r="AC20" s="165"/>
      <c r="AD20" s="165"/>
    </row>
    <row r="21" spans="1:30" s="168" customFormat="1" ht="14.25" customHeight="1" x14ac:dyDescent="0.2">
      <c r="A21" s="124">
        <v>933</v>
      </c>
      <c r="B21" s="53" t="s">
        <v>27</v>
      </c>
      <c r="C21" s="52"/>
      <c r="D21" s="264">
        <f>Turnover!D21</f>
        <v>285</v>
      </c>
      <c r="E21" s="265">
        <v>28</v>
      </c>
      <c r="F21" s="214">
        <f t="shared" si="1"/>
        <v>8.9456869009584654</v>
      </c>
      <c r="H21" s="51"/>
      <c r="I21" s="51"/>
      <c r="J21" s="51"/>
      <c r="K21" s="51"/>
      <c r="L21" s="51"/>
      <c r="M21" s="51"/>
      <c r="N21" s="51"/>
      <c r="O21" s="40"/>
      <c r="P21" s="51"/>
      <c r="Q21" s="51"/>
      <c r="R21" s="65"/>
      <c r="S21" s="74"/>
      <c r="T21" s="166"/>
      <c r="U21" s="169" t="str">
        <f t="shared" si="0"/>
        <v>Somerset</v>
      </c>
      <c r="V21" s="170" t="b">
        <f t="shared" si="2"/>
        <v>0</v>
      </c>
      <c r="X21" s="165"/>
      <c r="Y21" s="165"/>
      <c r="Z21" s="165"/>
      <c r="AA21" s="165"/>
      <c r="AB21" s="165"/>
      <c r="AC21" s="165"/>
      <c r="AD21" s="165"/>
    </row>
    <row r="22" spans="1:30" s="168" customFormat="1" ht="14.25" customHeight="1" x14ac:dyDescent="0.2">
      <c r="A22" s="124">
        <v>852</v>
      </c>
      <c r="B22" s="53" t="s">
        <v>14</v>
      </c>
      <c r="C22" s="52"/>
      <c r="D22" s="264">
        <f>Turnover!D22</f>
        <v>243</v>
      </c>
      <c r="E22" s="265">
        <v>46</v>
      </c>
      <c r="F22" s="214">
        <f t="shared" si="1"/>
        <v>15.916955017301039</v>
      </c>
      <c r="H22" s="51"/>
      <c r="I22" s="51"/>
      <c r="J22" s="51"/>
      <c r="K22" s="51"/>
      <c r="L22" s="51"/>
      <c r="M22" s="51"/>
      <c r="N22" s="51"/>
      <c r="O22" s="40"/>
      <c r="P22" s="51"/>
      <c r="Q22" s="51"/>
      <c r="R22" s="65"/>
      <c r="S22" s="74"/>
      <c r="T22" s="166"/>
      <c r="U22" s="169" t="str">
        <f t="shared" si="0"/>
        <v>Southampton</v>
      </c>
      <c r="V22" s="170" t="b">
        <f t="shared" si="2"/>
        <v>0</v>
      </c>
      <c r="X22" s="165"/>
      <c r="Y22" s="165"/>
      <c r="Z22" s="165"/>
      <c r="AA22" s="165"/>
      <c r="AB22" s="165"/>
      <c r="AC22" s="165"/>
      <c r="AD22" s="165"/>
    </row>
    <row r="23" spans="1:30" s="168" customFormat="1" ht="14.25" customHeight="1" x14ac:dyDescent="0.2">
      <c r="A23" s="124">
        <v>936</v>
      </c>
      <c r="B23" s="53" t="s">
        <v>7</v>
      </c>
      <c r="C23" s="52"/>
      <c r="D23" s="264">
        <f>Turnover!D23</f>
        <v>515</v>
      </c>
      <c r="E23" s="265">
        <v>164</v>
      </c>
      <c r="F23" s="214">
        <f t="shared" si="1"/>
        <v>24.153166421207658</v>
      </c>
      <c r="H23" s="51"/>
      <c r="I23" s="51"/>
      <c r="J23" s="51"/>
      <c r="K23" s="51"/>
      <c r="L23" s="51"/>
      <c r="M23" s="51"/>
      <c r="N23" s="51"/>
      <c r="O23" s="40"/>
      <c r="P23" s="51"/>
      <c r="Q23" s="51"/>
      <c r="R23" s="65"/>
      <c r="S23" s="74"/>
      <c r="T23" s="166"/>
      <c r="U23" s="169" t="str">
        <f t="shared" si="0"/>
        <v>Surrey</v>
      </c>
      <c r="V23" s="170" t="b">
        <f t="shared" si="2"/>
        <v>0</v>
      </c>
      <c r="X23" s="165"/>
      <c r="Y23" s="165"/>
      <c r="Z23" s="165"/>
      <c r="AA23" s="165"/>
      <c r="AB23" s="165"/>
      <c r="AC23" s="165"/>
      <c r="AD23" s="165"/>
    </row>
    <row r="24" spans="1:30" s="168" customFormat="1" ht="14.25" customHeight="1" x14ac:dyDescent="0.2">
      <c r="A24" s="124">
        <v>866</v>
      </c>
      <c r="B24" s="53" t="s">
        <v>41</v>
      </c>
      <c r="C24" s="52"/>
      <c r="D24" s="264">
        <f>Turnover!D24</f>
        <v>143</v>
      </c>
      <c r="E24" s="265">
        <v>68</v>
      </c>
      <c r="F24" s="214">
        <f t="shared" si="1"/>
        <v>32.227488151658768</v>
      </c>
      <c r="H24" s="51"/>
      <c r="I24" s="51"/>
      <c r="J24" s="51"/>
      <c r="K24" s="51"/>
      <c r="L24" s="51"/>
      <c r="M24" s="51"/>
      <c r="N24" s="51"/>
      <c r="O24" s="40"/>
      <c r="P24" s="51"/>
      <c r="Q24" s="51"/>
      <c r="R24" s="65"/>
      <c r="S24" s="74"/>
      <c r="T24" s="166"/>
      <c r="U24" s="169" t="str">
        <f t="shared" si="0"/>
        <v>Swindon</v>
      </c>
      <c r="V24" s="170" t="b">
        <f t="shared" si="2"/>
        <v>0</v>
      </c>
      <c r="X24" s="165"/>
      <c r="Y24" s="165"/>
      <c r="Z24" s="165"/>
      <c r="AA24" s="165"/>
      <c r="AB24" s="165"/>
      <c r="AC24" s="165"/>
      <c r="AD24" s="165"/>
    </row>
    <row r="25" spans="1:30" s="168" customFormat="1" ht="14.25" customHeight="1" x14ac:dyDescent="0.2">
      <c r="A25" s="124">
        <v>869</v>
      </c>
      <c r="B25" s="53" t="s">
        <v>15</v>
      </c>
      <c r="C25" s="52"/>
      <c r="D25" s="264">
        <f>Turnover!D25</f>
        <v>74</v>
      </c>
      <c r="E25" s="265">
        <v>36</v>
      </c>
      <c r="F25" s="214">
        <f t="shared" si="1"/>
        <v>32.727272727272727</v>
      </c>
      <c r="H25" s="51"/>
      <c r="I25" s="51"/>
      <c r="J25" s="51"/>
      <c r="K25" s="51"/>
      <c r="L25" s="51"/>
      <c r="M25" s="51"/>
      <c r="N25" s="51"/>
      <c r="O25" s="40"/>
      <c r="P25" s="51"/>
      <c r="Q25" s="51"/>
      <c r="R25" s="65"/>
      <c r="S25" s="74"/>
      <c r="T25" s="166"/>
      <c r="U25" s="169" t="str">
        <f t="shared" si="0"/>
        <v>West Berkshire</v>
      </c>
      <c r="V25" s="170" t="b">
        <f t="shared" si="2"/>
        <v>0</v>
      </c>
      <c r="X25" s="165"/>
      <c r="Y25" s="165"/>
      <c r="Z25" s="165"/>
      <c r="AA25" s="165"/>
      <c r="AB25" s="165"/>
      <c r="AC25" s="165"/>
      <c r="AD25" s="165"/>
    </row>
    <row r="26" spans="1:30" s="168" customFormat="1" ht="14.25" customHeight="1" x14ac:dyDescent="0.2">
      <c r="A26" s="124">
        <v>938</v>
      </c>
      <c r="B26" s="53" t="s">
        <v>5</v>
      </c>
      <c r="C26" s="52"/>
      <c r="D26" s="264">
        <f>Turnover!D26</f>
        <v>507</v>
      </c>
      <c r="E26" s="265">
        <v>86</v>
      </c>
      <c r="F26" s="214">
        <f t="shared" si="1"/>
        <v>14.502529510961216</v>
      </c>
      <c r="H26" s="51"/>
      <c r="I26" s="51"/>
      <c r="J26" s="51"/>
      <c r="K26" s="51"/>
      <c r="L26" s="51"/>
      <c r="M26" s="51"/>
      <c r="N26" s="51"/>
      <c r="O26" s="40"/>
      <c r="P26" s="51"/>
      <c r="Q26" s="51"/>
      <c r="R26" s="65"/>
      <c r="S26" s="74"/>
      <c r="T26" s="166"/>
      <c r="U26" s="169" t="str">
        <f t="shared" si="0"/>
        <v>West Sussex</v>
      </c>
      <c r="V26" s="170" t="b">
        <f t="shared" si="2"/>
        <v>0</v>
      </c>
      <c r="X26" s="165"/>
      <c r="Y26" s="165"/>
      <c r="Z26" s="165"/>
      <c r="AA26" s="165"/>
      <c r="AB26" s="165"/>
      <c r="AC26" s="165"/>
      <c r="AD26" s="165"/>
    </row>
    <row r="27" spans="1:30" s="168" customFormat="1" ht="14.25" customHeight="1" x14ac:dyDescent="0.2">
      <c r="A27" s="124">
        <v>868</v>
      </c>
      <c r="B27" s="53" t="s">
        <v>21</v>
      </c>
      <c r="C27" s="52"/>
      <c r="D27" s="266">
        <f>Turnover!D27</f>
        <v>59</v>
      </c>
      <c r="E27" s="267">
        <v>33</v>
      </c>
      <c r="F27" s="214">
        <f t="shared" si="1"/>
        <v>35.869565217391305</v>
      </c>
      <c r="H27" s="51"/>
      <c r="I27" s="51"/>
      <c r="J27" s="51"/>
      <c r="K27" s="51"/>
      <c r="L27" s="51"/>
      <c r="M27" s="51"/>
      <c r="N27" s="51"/>
      <c r="O27" s="40"/>
      <c r="P27" s="51"/>
      <c r="Q27" s="51"/>
      <c r="R27" s="65"/>
      <c r="S27" s="74"/>
      <c r="T27" s="166"/>
      <c r="U27" s="169" t="str">
        <f t="shared" si="0"/>
        <v>Windsor &amp; Maidenhead</v>
      </c>
      <c r="V27" s="170" t="b">
        <f t="shared" si="2"/>
        <v>0</v>
      </c>
      <c r="X27" s="165"/>
      <c r="Y27" s="165"/>
      <c r="Z27" s="165"/>
      <c r="AA27" s="165"/>
      <c r="AB27" s="165"/>
      <c r="AC27" s="165"/>
      <c r="AD27" s="165"/>
    </row>
    <row r="28" spans="1:30" s="168" customFormat="1" ht="14.25" customHeight="1" x14ac:dyDescent="0.2">
      <c r="A28" s="124">
        <v>872</v>
      </c>
      <c r="B28" s="53" t="s">
        <v>16</v>
      </c>
      <c r="C28" s="52"/>
      <c r="D28" s="266">
        <f>Turnover!D28</f>
        <v>90</v>
      </c>
      <c r="E28" s="267">
        <v>28</v>
      </c>
      <c r="F28" s="214">
        <f t="shared" si="1"/>
        <v>23.728813559322035</v>
      </c>
      <c r="H28" s="51"/>
      <c r="I28" s="51"/>
      <c r="J28" s="51"/>
      <c r="K28" s="51"/>
      <c r="L28" s="51"/>
      <c r="M28" s="51"/>
      <c r="N28" s="51"/>
      <c r="O28" s="40"/>
      <c r="P28" s="51"/>
      <c r="Q28" s="51"/>
      <c r="R28" s="65"/>
      <c r="S28" s="74"/>
      <c r="T28" s="166"/>
      <c r="U28" s="169" t="str">
        <f t="shared" si="0"/>
        <v>Wokingham</v>
      </c>
      <c r="V28" s="170" t="b">
        <f t="shared" si="2"/>
        <v>0</v>
      </c>
      <c r="X28" s="165"/>
      <c r="Y28" s="165"/>
      <c r="Z28" s="165"/>
      <c r="AA28" s="165"/>
      <c r="AB28" s="165"/>
      <c r="AC28" s="165"/>
      <c r="AD28" s="165"/>
    </row>
    <row r="29" spans="1:30" s="168" customFormat="1" ht="14.25" customHeight="1" x14ac:dyDescent="0.2">
      <c r="A29" s="124">
        <v>108</v>
      </c>
      <c r="B29" s="70" t="s">
        <v>23</v>
      </c>
      <c r="C29" s="52"/>
      <c r="D29" s="268">
        <f>Turnover!D29</f>
        <v>4969</v>
      </c>
      <c r="E29" s="269">
        <v>1013</v>
      </c>
      <c r="F29" s="217">
        <f t="shared" si="1"/>
        <v>16.934135740554996</v>
      </c>
      <c r="H29" s="51"/>
      <c r="I29" s="51"/>
      <c r="J29" s="51"/>
      <c r="K29" s="51"/>
      <c r="L29" s="51"/>
      <c r="M29" s="51"/>
      <c r="N29" s="51"/>
      <c r="O29" s="40"/>
      <c r="P29" s="51"/>
      <c r="Q29" s="51"/>
      <c r="R29" s="65"/>
      <c r="S29" s="74"/>
      <c r="T29" s="166"/>
      <c r="U29" s="169" t="str">
        <f t="shared" si="0"/>
        <v>South East</v>
      </c>
      <c r="V29" s="170" t="b">
        <f t="shared" si="2"/>
        <v>0</v>
      </c>
      <c r="X29" s="165"/>
      <c r="Y29" s="165"/>
      <c r="Z29" s="165"/>
      <c r="AA29" s="165"/>
      <c r="AB29" s="165"/>
      <c r="AC29" s="165"/>
      <c r="AD29" s="165"/>
    </row>
    <row r="30" spans="1:30" s="168" customFormat="1" ht="14.25" customHeight="1" x14ac:dyDescent="0.2">
      <c r="A30" s="124">
        <v>109</v>
      </c>
      <c r="B30" s="97" t="s">
        <v>43</v>
      </c>
      <c r="C30" s="52"/>
      <c r="D30" s="270">
        <f>Turnover!D30</f>
        <v>2995</v>
      </c>
      <c r="E30" s="271">
        <v>678</v>
      </c>
      <c r="F30" s="220">
        <f t="shared" si="1"/>
        <v>18.459025319901986</v>
      </c>
      <c r="H30" s="51"/>
      <c r="I30" s="51"/>
      <c r="J30" s="51"/>
      <c r="K30" s="51"/>
      <c r="L30" s="51"/>
      <c r="M30" s="51"/>
      <c r="N30" s="51"/>
      <c r="O30" s="40"/>
      <c r="P30" s="51"/>
      <c r="Q30" s="51"/>
      <c r="R30" s="65"/>
      <c r="S30" s="74"/>
      <c r="T30" s="166"/>
      <c r="U30" s="169" t="str">
        <f t="shared" si="0"/>
        <v>South West</v>
      </c>
      <c r="V30" s="170" t="b">
        <f t="shared" si="2"/>
        <v>0</v>
      </c>
      <c r="X30" s="165"/>
      <c r="Y30" s="165"/>
      <c r="Z30" s="165"/>
      <c r="AA30" s="165"/>
      <c r="AB30" s="165"/>
      <c r="AC30" s="165"/>
      <c r="AD30" s="165"/>
    </row>
    <row r="31" spans="1:30" s="131" customFormat="1" ht="14.25" customHeight="1" x14ac:dyDescent="0.2">
      <c r="A31" s="124">
        <v>100</v>
      </c>
      <c r="B31" s="88" t="s">
        <v>38</v>
      </c>
      <c r="C31" s="49"/>
      <c r="D31" s="222">
        <f>Turnover!D31</f>
        <v>33689</v>
      </c>
      <c r="E31" s="272">
        <v>6969</v>
      </c>
      <c r="F31" s="223">
        <f t="shared" si="1"/>
        <v>17.140538147474054</v>
      </c>
      <c r="H31" s="49"/>
      <c r="I31" s="49"/>
      <c r="J31" s="49"/>
      <c r="K31" s="49"/>
      <c r="L31" s="49"/>
      <c r="M31" s="49"/>
      <c r="N31" s="49"/>
      <c r="O31" s="40"/>
      <c r="P31" s="51"/>
      <c r="Q31" s="51"/>
      <c r="R31" s="60"/>
      <c r="S31" s="72"/>
      <c r="T31" s="156"/>
      <c r="U31" s="169" t="str">
        <f t="shared" si="0"/>
        <v>England</v>
      </c>
      <c r="V31" s="170" t="b">
        <f t="shared" si="2"/>
        <v>0</v>
      </c>
      <c r="X31" s="165"/>
      <c r="Y31" s="165"/>
      <c r="Z31" s="165"/>
      <c r="AA31" s="165"/>
      <c r="AB31" s="165"/>
      <c r="AC31" s="165"/>
      <c r="AD31" s="165"/>
    </row>
    <row r="32" spans="1:30" s="131" customFormat="1" ht="1.5" customHeight="1" x14ac:dyDescent="0.2">
      <c r="A32" s="61"/>
      <c r="B32" s="87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60"/>
      <c r="S32" s="72"/>
      <c r="T32" s="156"/>
      <c r="X32" s="165"/>
      <c r="Y32" s="165"/>
      <c r="Z32" s="165"/>
      <c r="AA32" s="165"/>
      <c r="AB32" s="165"/>
      <c r="AC32" s="165"/>
      <c r="AD32" s="165"/>
    </row>
    <row r="33" spans="1:30" s="131" customFormat="1" ht="15" customHeight="1" x14ac:dyDescent="0.2">
      <c r="A33" s="61"/>
      <c r="B33" s="43"/>
      <c r="C33" s="43"/>
      <c r="D33" s="42"/>
      <c r="E33" s="42"/>
      <c r="F33" s="42"/>
      <c r="G33" s="42"/>
      <c r="H33" s="42"/>
      <c r="I33" s="44"/>
      <c r="J33" s="44"/>
      <c r="K33" s="44"/>
      <c r="L33" s="44"/>
      <c r="M33" s="44"/>
      <c r="N33" s="44"/>
      <c r="O33" s="44"/>
      <c r="P33" s="44"/>
      <c r="Q33" s="45"/>
      <c r="R33" s="60"/>
      <c r="S33" s="72"/>
      <c r="T33" s="156"/>
      <c r="X33" s="165"/>
      <c r="Y33" s="165"/>
      <c r="Z33" s="165"/>
      <c r="AA33" s="165"/>
      <c r="AB33" s="165"/>
      <c r="AC33" s="165"/>
      <c r="AD33" s="165"/>
    </row>
    <row r="34" spans="1:30" s="131" customFormat="1" ht="15" customHeight="1" x14ac:dyDescent="0.2">
      <c r="A34" s="438"/>
      <c r="B34" s="439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40"/>
      <c r="S34" s="72"/>
      <c r="T34" s="156"/>
      <c r="X34" s="165"/>
      <c r="Y34" s="165"/>
      <c r="Z34" s="165"/>
      <c r="AA34" s="165"/>
      <c r="AB34" s="165"/>
      <c r="AC34" s="165"/>
      <c r="AD34" s="165"/>
    </row>
    <row r="35" spans="1:30" s="131" customFormat="1" x14ac:dyDescent="0.2">
      <c r="A35" s="441"/>
      <c r="B35" s="442"/>
      <c r="C35" s="442"/>
      <c r="D35" s="444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3"/>
      <c r="S35" s="72"/>
      <c r="T35" s="156"/>
      <c r="V35" s="173"/>
      <c r="X35" s="165"/>
      <c r="Y35" s="165"/>
      <c r="Z35" s="165"/>
      <c r="AA35" s="165"/>
      <c r="AB35" s="165"/>
      <c r="AC35" s="165"/>
      <c r="AD35" s="165"/>
    </row>
    <row r="36" spans="1:30" s="131" customFormat="1" ht="13.5" customHeight="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8"/>
      <c r="S36" s="72"/>
      <c r="T36" s="174"/>
      <c r="U36" s="175"/>
      <c r="V36" s="175"/>
      <c r="W36" s="175"/>
      <c r="X36" s="165"/>
      <c r="Y36" s="165"/>
      <c r="Z36" s="165"/>
      <c r="AA36" s="165"/>
      <c r="AB36" s="165"/>
      <c r="AC36" s="165"/>
      <c r="AD36" s="165"/>
    </row>
    <row r="37" spans="1:30" s="131" customFormat="1" ht="15" customHeight="1" x14ac:dyDescent="0.25">
      <c r="A37" s="59"/>
      <c r="B37" s="86" t="s">
        <v>79</v>
      </c>
      <c r="C37" s="51"/>
      <c r="D37" s="51"/>
      <c r="E37" s="51"/>
      <c r="F37" s="51"/>
      <c r="G37" s="51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60"/>
      <c r="S37" s="72"/>
      <c r="T37" s="156"/>
      <c r="U37" s="175"/>
      <c r="V37" s="175"/>
      <c r="W37" s="175"/>
      <c r="X37" s="165"/>
      <c r="Y37" s="165"/>
    </row>
    <row r="38" spans="1:30" s="131" customFormat="1" ht="18" customHeight="1" x14ac:dyDescent="0.2">
      <c r="A38" s="61"/>
      <c r="B38" s="95"/>
      <c r="C38" s="51"/>
      <c r="D38" s="51"/>
      <c r="E38" s="51"/>
      <c r="F38" s="51"/>
      <c r="G38" s="51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60"/>
      <c r="S38" s="72"/>
      <c r="T38" s="156"/>
      <c r="U38" s="175"/>
      <c r="V38" s="175"/>
      <c r="W38" s="175"/>
      <c r="X38" s="165"/>
      <c r="Y38" s="165"/>
    </row>
    <row r="39" spans="1:30" s="131" customFormat="1" ht="37.5" customHeight="1" x14ac:dyDescent="0.2">
      <c r="A39" s="61"/>
      <c r="B39" s="52"/>
      <c r="C39" s="52"/>
      <c r="D39" s="96" t="s">
        <v>66</v>
      </c>
      <c r="E39" s="92" t="s">
        <v>71</v>
      </c>
      <c r="F39" s="85" t="s">
        <v>84</v>
      </c>
      <c r="G39" s="98" t="s">
        <v>28</v>
      </c>
      <c r="H39" s="94" t="s">
        <v>85</v>
      </c>
      <c r="I39" s="38"/>
      <c r="J39" s="38"/>
      <c r="K39" s="38"/>
      <c r="L39" s="38"/>
      <c r="M39" s="38"/>
      <c r="N39" s="38"/>
      <c r="O39" s="38"/>
      <c r="P39" s="38"/>
      <c r="Q39" s="38"/>
      <c r="R39" s="60"/>
      <c r="S39" s="72"/>
      <c r="T39" s="156"/>
      <c r="U39" s="175"/>
      <c r="V39" s="175"/>
      <c r="W39" s="175"/>
      <c r="X39" s="165"/>
      <c r="Y39" s="165"/>
    </row>
    <row r="40" spans="1:30" s="164" customFormat="1" ht="16.5" customHeight="1" x14ac:dyDescent="0.2">
      <c r="A40" s="124">
        <v>867</v>
      </c>
      <c r="B40" s="53" t="s">
        <v>0</v>
      </c>
      <c r="C40" s="52"/>
      <c r="D40" s="229">
        <v>4.3</v>
      </c>
      <c r="E40" s="229">
        <v>8.1</v>
      </c>
      <c r="F40" s="212">
        <v>17.391304347826086</v>
      </c>
      <c r="G40" s="121"/>
      <c r="H40" s="273">
        <f>(F40-D40)</f>
        <v>13.091304347826085</v>
      </c>
      <c r="I40" s="38"/>
      <c r="J40" s="38"/>
      <c r="K40" s="38"/>
      <c r="L40" s="38"/>
      <c r="M40" s="38"/>
      <c r="N40" s="38"/>
      <c r="O40" s="38"/>
      <c r="P40" s="38"/>
      <c r="Q40" s="38"/>
      <c r="R40" s="63"/>
      <c r="S40" s="73"/>
      <c r="T40" s="161"/>
      <c r="U40" s="192" t="str">
        <f>B40</f>
        <v>Bracknell Forest</v>
      </c>
      <c r="V40" s="177" t="b">
        <f t="shared" ref="V40:V61" si="3">IF(U40=$V$2,H40)</f>
        <v>0</v>
      </c>
      <c r="W40" s="175"/>
      <c r="X40" s="165"/>
      <c r="Y40" s="165"/>
      <c r="Z40" s="131"/>
      <c r="AA40" s="131"/>
      <c r="AB40" s="131"/>
      <c r="AC40" s="131"/>
      <c r="AD40" s="131"/>
    </row>
    <row r="41" spans="1:30" ht="16.5" customHeight="1" x14ac:dyDescent="0.2">
      <c r="A41" s="124">
        <v>846</v>
      </c>
      <c r="B41" s="53" t="s">
        <v>22</v>
      </c>
      <c r="C41" s="52"/>
      <c r="D41" s="229">
        <v>0.4</v>
      </c>
      <c r="E41" s="229">
        <v>0</v>
      </c>
      <c r="F41" s="212">
        <v>0</v>
      </c>
      <c r="G41" s="121"/>
      <c r="H41" s="274">
        <f t="shared" ref="H41:H63" si="4">(F41-D41)</f>
        <v>-0.4</v>
      </c>
      <c r="I41" s="38"/>
      <c r="J41" s="41"/>
      <c r="K41" s="41"/>
      <c r="L41" s="41"/>
      <c r="M41" s="38"/>
      <c r="N41" s="38"/>
      <c r="O41" s="38"/>
      <c r="P41" s="38"/>
      <c r="Q41" s="38"/>
      <c r="R41" s="60"/>
      <c r="S41" s="72"/>
      <c r="T41" s="156"/>
      <c r="U41" s="192" t="str">
        <f t="shared" ref="U41:U61" si="5">B41</f>
        <v>Brighton &amp; Hove</v>
      </c>
      <c r="V41" s="177" t="b">
        <f t="shared" si="3"/>
        <v>0</v>
      </c>
      <c r="W41" s="175"/>
      <c r="X41" s="165"/>
      <c r="Y41" s="165"/>
    </row>
    <row r="42" spans="1:30" ht="16.5" customHeight="1" x14ac:dyDescent="0.2">
      <c r="A42" s="124">
        <v>825</v>
      </c>
      <c r="B42" s="53" t="s">
        <v>8</v>
      </c>
      <c r="C42" s="52"/>
      <c r="D42" s="229">
        <v>31</v>
      </c>
      <c r="E42" s="229">
        <v>32.200000000000003</v>
      </c>
      <c r="F42" s="212">
        <v>28.353658536585364</v>
      </c>
      <c r="G42" s="121"/>
      <c r="H42" s="274">
        <f t="shared" si="4"/>
        <v>-2.6463414634146361</v>
      </c>
      <c r="I42" s="38"/>
      <c r="J42" s="41"/>
      <c r="K42" s="41"/>
      <c r="L42" s="41"/>
      <c r="M42" s="38"/>
      <c r="N42" s="38"/>
      <c r="O42" s="38"/>
      <c r="P42" s="38"/>
      <c r="Q42" s="38"/>
      <c r="R42" s="60"/>
      <c r="S42" s="72"/>
      <c r="T42" s="156"/>
      <c r="U42" s="192" t="str">
        <f t="shared" si="5"/>
        <v>Buckinghamshire</v>
      </c>
      <c r="V42" s="177" t="b">
        <f t="shared" si="3"/>
        <v>0</v>
      </c>
      <c r="W42" s="175"/>
      <c r="X42" s="165"/>
      <c r="Y42" s="165"/>
      <c r="Z42" s="178"/>
    </row>
    <row r="43" spans="1:30" ht="16.5" customHeight="1" x14ac:dyDescent="0.2">
      <c r="A43" s="124">
        <v>845</v>
      </c>
      <c r="B43" s="53" t="s">
        <v>4</v>
      </c>
      <c r="C43" s="52"/>
      <c r="D43" s="229">
        <v>0.3</v>
      </c>
      <c r="E43" s="230">
        <v>0.3</v>
      </c>
      <c r="F43" s="212">
        <v>1.3192612137203166</v>
      </c>
      <c r="G43" s="121"/>
      <c r="H43" s="274">
        <f t="shared" si="4"/>
        <v>1.0192612137203165</v>
      </c>
      <c r="I43" s="38"/>
      <c r="J43" s="41"/>
      <c r="K43" s="41"/>
      <c r="L43" s="41"/>
      <c r="M43" s="38"/>
      <c r="N43" s="38"/>
      <c r="O43" s="38"/>
      <c r="P43" s="38"/>
      <c r="Q43" s="38"/>
      <c r="R43" s="60"/>
      <c r="S43" s="72"/>
      <c r="T43" s="156"/>
      <c r="U43" s="192" t="str">
        <f t="shared" si="5"/>
        <v>East Sussex</v>
      </c>
      <c r="V43" s="177" t="b">
        <f t="shared" si="3"/>
        <v>0</v>
      </c>
      <c r="W43" s="175"/>
      <c r="X43" s="165"/>
      <c r="Y43" s="165"/>
      <c r="Z43" s="48"/>
    </row>
    <row r="44" spans="1:30" ht="16.5" customHeight="1" x14ac:dyDescent="0.2">
      <c r="A44" s="124">
        <v>850</v>
      </c>
      <c r="B44" s="53" t="s">
        <v>6</v>
      </c>
      <c r="C44" s="52"/>
      <c r="D44" s="229">
        <v>15.6</v>
      </c>
      <c r="E44" s="229">
        <v>18</v>
      </c>
      <c r="F44" s="212">
        <v>21.343283582089555</v>
      </c>
      <c r="G44" s="121"/>
      <c r="H44" s="274">
        <f t="shared" si="4"/>
        <v>5.7432835820895551</v>
      </c>
      <c r="I44" s="38"/>
      <c r="J44" s="41"/>
      <c r="K44" s="41"/>
      <c r="L44" s="41"/>
      <c r="M44" s="38"/>
      <c r="N44" s="38"/>
      <c r="O44" s="38"/>
      <c r="P44" s="38"/>
      <c r="Q44" s="38"/>
      <c r="R44" s="60"/>
      <c r="S44" s="72"/>
      <c r="T44" s="156"/>
      <c r="U44" s="192" t="str">
        <f t="shared" si="5"/>
        <v>Hampshire</v>
      </c>
      <c r="V44" s="177" t="b">
        <f t="shared" si="3"/>
        <v>0</v>
      </c>
      <c r="W44" s="175"/>
      <c r="X44" s="165"/>
      <c r="Y44" s="165"/>
    </row>
    <row r="45" spans="1:30" ht="16.5" customHeight="1" x14ac:dyDescent="0.2">
      <c r="A45" s="124">
        <v>921</v>
      </c>
      <c r="B45" s="53" t="s">
        <v>1</v>
      </c>
      <c r="C45" s="52"/>
      <c r="D45" s="229">
        <v>11.7</v>
      </c>
      <c r="E45" s="229">
        <v>21.6</v>
      </c>
      <c r="F45" s="212">
        <v>25.287356321839084</v>
      </c>
      <c r="G45" s="121"/>
      <c r="H45" s="274">
        <f t="shared" si="4"/>
        <v>13.587356321839085</v>
      </c>
      <c r="I45" s="38"/>
      <c r="J45" s="41"/>
      <c r="K45" s="41"/>
      <c r="L45" s="41"/>
      <c r="M45" s="38"/>
      <c r="N45" s="38"/>
      <c r="O45" s="38"/>
      <c r="P45" s="38"/>
      <c r="Q45" s="38"/>
      <c r="R45" s="60"/>
      <c r="S45" s="72"/>
      <c r="T45" s="156"/>
      <c r="U45" s="192" t="str">
        <f t="shared" si="5"/>
        <v>Isle of Wight</v>
      </c>
      <c r="V45" s="177" t="b">
        <f t="shared" si="3"/>
        <v>0</v>
      </c>
      <c r="W45" s="175"/>
      <c r="X45" s="165"/>
      <c r="Y45" s="165"/>
    </row>
    <row r="46" spans="1:30" ht="16.5" customHeight="1" x14ac:dyDescent="0.2">
      <c r="A46" s="124">
        <v>886</v>
      </c>
      <c r="B46" s="53" t="s">
        <v>9</v>
      </c>
      <c r="C46" s="52"/>
      <c r="D46" s="229">
        <v>9.6999999999999993</v>
      </c>
      <c r="E46" s="229">
        <v>10.3</v>
      </c>
      <c r="F46" s="212">
        <v>11.509229098805646</v>
      </c>
      <c r="G46" s="121"/>
      <c r="H46" s="274">
        <f t="shared" si="4"/>
        <v>1.8092290988056465</v>
      </c>
      <c r="I46" s="38"/>
      <c r="J46" s="41"/>
      <c r="K46" s="41"/>
      <c r="L46" s="41"/>
      <c r="M46" s="38"/>
      <c r="N46" s="38"/>
      <c r="O46" s="38"/>
      <c r="P46" s="38"/>
      <c r="Q46" s="38"/>
      <c r="R46" s="60"/>
      <c r="S46" s="72"/>
      <c r="T46" s="156"/>
      <c r="U46" s="192" t="str">
        <f t="shared" si="5"/>
        <v>Kent</v>
      </c>
      <c r="V46" s="177" t="b">
        <f t="shared" si="3"/>
        <v>0</v>
      </c>
      <c r="W46" s="175"/>
      <c r="X46" s="165"/>
      <c r="Y46" s="165"/>
    </row>
    <row r="47" spans="1:30" s="131" customFormat="1" ht="16.5" customHeight="1" x14ac:dyDescent="0.2">
      <c r="A47" s="124">
        <v>887</v>
      </c>
      <c r="B47" s="53" t="s">
        <v>2</v>
      </c>
      <c r="C47" s="52"/>
      <c r="D47" s="229">
        <v>34.700000000000003</v>
      </c>
      <c r="E47" s="229">
        <v>19.399999999999999</v>
      </c>
      <c r="F47" s="212">
        <v>25.373134328358208</v>
      </c>
      <c r="G47" s="121"/>
      <c r="H47" s="274">
        <f t="shared" si="4"/>
        <v>-9.3268656716417944</v>
      </c>
      <c r="I47" s="38"/>
      <c r="J47" s="41"/>
      <c r="K47" s="41"/>
      <c r="L47" s="41"/>
      <c r="M47" s="38"/>
      <c r="N47" s="38"/>
      <c r="O47" s="38"/>
      <c r="P47" s="38"/>
      <c r="Q47" s="38"/>
      <c r="R47" s="60"/>
      <c r="S47" s="72"/>
      <c r="T47" s="156"/>
      <c r="U47" s="192" t="str">
        <f t="shared" si="5"/>
        <v>Medway</v>
      </c>
      <c r="V47" s="177" t="b">
        <f t="shared" si="3"/>
        <v>0</v>
      </c>
      <c r="W47" s="175"/>
      <c r="X47" s="165"/>
      <c r="Y47" s="165"/>
    </row>
    <row r="48" spans="1:30" s="131" customFormat="1" ht="16.5" customHeight="1" x14ac:dyDescent="0.2">
      <c r="A48" s="124">
        <v>826</v>
      </c>
      <c r="B48" s="53" t="s">
        <v>10</v>
      </c>
      <c r="C48" s="52"/>
      <c r="D48" s="229">
        <v>5.8</v>
      </c>
      <c r="E48" s="229">
        <v>9.3000000000000007</v>
      </c>
      <c r="F48" s="212">
        <v>10.555555555555555</v>
      </c>
      <c r="G48" s="121"/>
      <c r="H48" s="274">
        <f t="shared" si="4"/>
        <v>4.7555555555555555</v>
      </c>
      <c r="I48" s="38"/>
      <c r="J48" s="41"/>
      <c r="K48" s="41"/>
      <c r="L48" s="41"/>
      <c r="M48" s="38"/>
      <c r="N48" s="38"/>
      <c r="O48" s="38"/>
      <c r="P48" s="38"/>
      <c r="Q48" s="38"/>
      <c r="R48" s="60"/>
      <c r="S48" s="72"/>
      <c r="T48" s="156"/>
      <c r="U48" s="192" t="str">
        <f t="shared" si="5"/>
        <v>Milton Keynes</v>
      </c>
      <c r="V48" s="177" t="b">
        <f t="shared" si="3"/>
        <v>0</v>
      </c>
      <c r="W48" s="175"/>
      <c r="X48" s="165"/>
      <c r="Y48" s="165"/>
    </row>
    <row r="49" spans="1:27" s="131" customFormat="1" ht="16.5" customHeight="1" x14ac:dyDescent="0.2">
      <c r="A49" s="124">
        <v>931</v>
      </c>
      <c r="B49" s="53" t="s">
        <v>11</v>
      </c>
      <c r="C49" s="52"/>
      <c r="D49" s="229">
        <v>10</v>
      </c>
      <c r="E49" s="229">
        <v>12.3</v>
      </c>
      <c r="F49" s="212">
        <v>9.3439363817097423</v>
      </c>
      <c r="G49" s="121"/>
      <c r="H49" s="274">
        <f t="shared" si="4"/>
        <v>-0.65606361829025772</v>
      </c>
      <c r="I49" s="38"/>
      <c r="J49" s="41"/>
      <c r="K49" s="41"/>
      <c r="L49" s="41"/>
      <c r="M49" s="38"/>
      <c r="N49" s="38"/>
      <c r="O49" s="38"/>
      <c r="P49" s="38"/>
      <c r="Q49" s="38"/>
      <c r="R49" s="60"/>
      <c r="S49" s="72"/>
      <c r="T49" s="156"/>
      <c r="U49" s="192" t="str">
        <f t="shared" si="5"/>
        <v>Oxfordshire</v>
      </c>
      <c r="V49" s="177" t="b">
        <f t="shared" si="3"/>
        <v>0</v>
      </c>
      <c r="W49" s="175"/>
      <c r="X49" s="165"/>
      <c r="Y49" s="165"/>
    </row>
    <row r="50" spans="1:27" s="131" customFormat="1" ht="16.5" customHeight="1" x14ac:dyDescent="0.2">
      <c r="A50" s="124">
        <v>851</v>
      </c>
      <c r="B50" s="53" t="s">
        <v>12</v>
      </c>
      <c r="C50" s="52"/>
      <c r="D50" s="229">
        <v>0.9</v>
      </c>
      <c r="E50" s="229">
        <v>4.5999999999999996</v>
      </c>
      <c r="F50" s="212">
        <v>4.3209876543209873</v>
      </c>
      <c r="G50" s="121"/>
      <c r="H50" s="274">
        <f t="shared" si="4"/>
        <v>3.4209876543209874</v>
      </c>
      <c r="I50" s="38"/>
      <c r="J50" s="41"/>
      <c r="K50" s="41"/>
      <c r="L50" s="41"/>
      <c r="M50" s="38"/>
      <c r="N50" s="38"/>
      <c r="O50" s="38"/>
      <c r="P50" s="38"/>
      <c r="Q50" s="38"/>
      <c r="R50" s="60"/>
      <c r="S50" s="72"/>
      <c r="T50" s="156"/>
      <c r="U50" s="192" t="str">
        <f t="shared" si="5"/>
        <v>Portsmouth</v>
      </c>
      <c r="V50" s="177" t="b">
        <f t="shared" si="3"/>
        <v>0</v>
      </c>
      <c r="W50" s="175"/>
      <c r="X50" s="165"/>
      <c r="Y50" s="165"/>
    </row>
    <row r="51" spans="1:27" s="131" customFormat="1" ht="16.5" customHeight="1" x14ac:dyDescent="0.2">
      <c r="A51" s="124">
        <v>870</v>
      </c>
      <c r="B51" s="53" t="s">
        <v>3</v>
      </c>
      <c r="C51" s="52"/>
      <c r="D51" s="229">
        <v>27.5</v>
      </c>
      <c r="E51" s="229">
        <v>23.4</v>
      </c>
      <c r="F51" s="212">
        <v>27.516778523489933</v>
      </c>
      <c r="G51" s="121"/>
      <c r="H51" s="274">
        <f t="shared" si="4"/>
        <v>1.6778523489932695E-2</v>
      </c>
      <c r="I51" s="38"/>
      <c r="J51" s="41"/>
      <c r="K51" s="41"/>
      <c r="L51" s="41"/>
      <c r="M51" s="38"/>
      <c r="N51" s="38"/>
      <c r="O51" s="38"/>
      <c r="P51" s="38"/>
      <c r="Q51" s="38"/>
      <c r="R51" s="60"/>
      <c r="S51" s="72"/>
      <c r="T51" s="156"/>
      <c r="U51" s="192" t="str">
        <f t="shared" si="5"/>
        <v>Reading</v>
      </c>
      <c r="V51" s="177" t="b">
        <f t="shared" si="3"/>
        <v>0</v>
      </c>
      <c r="W51" s="175"/>
      <c r="X51" s="165"/>
      <c r="Y51" s="165"/>
    </row>
    <row r="52" spans="1:27" s="131" customFormat="1" ht="16.5" customHeight="1" x14ac:dyDescent="0.2">
      <c r="A52" s="124">
        <v>871</v>
      </c>
      <c r="B52" s="53" t="s">
        <v>13</v>
      </c>
      <c r="C52" s="52"/>
      <c r="D52" s="229">
        <v>45.2</v>
      </c>
      <c r="E52" s="229">
        <v>40.5</v>
      </c>
      <c r="F52" s="212">
        <v>38.513513513513516</v>
      </c>
      <c r="G52" s="121"/>
      <c r="H52" s="274">
        <f t="shared" si="4"/>
        <v>-6.686486486486487</v>
      </c>
      <c r="I52" s="38"/>
      <c r="J52" s="41"/>
      <c r="K52" s="41"/>
      <c r="L52" s="41"/>
      <c r="M52" s="38"/>
      <c r="N52" s="38"/>
      <c r="O52" s="38"/>
      <c r="P52" s="38"/>
      <c r="Q52" s="38"/>
      <c r="R52" s="60"/>
      <c r="S52" s="72"/>
      <c r="T52" s="156"/>
      <c r="U52" s="192" t="str">
        <f t="shared" si="5"/>
        <v>Slough</v>
      </c>
      <c r="V52" s="177" t="b">
        <f t="shared" si="3"/>
        <v>0</v>
      </c>
      <c r="W52" s="175"/>
      <c r="X52" s="165"/>
      <c r="Y52" s="165"/>
    </row>
    <row r="53" spans="1:27" s="131" customFormat="1" ht="16.5" customHeight="1" x14ac:dyDescent="0.2">
      <c r="A53" s="124">
        <v>933</v>
      </c>
      <c r="B53" s="53" t="s">
        <v>27</v>
      </c>
      <c r="C53" s="52"/>
      <c r="D53" s="229">
        <v>10.1</v>
      </c>
      <c r="E53" s="229">
        <v>8.1</v>
      </c>
      <c r="F53" s="212">
        <v>8.9456869009584654</v>
      </c>
      <c r="G53" s="121"/>
      <c r="H53" s="274">
        <f t="shared" si="4"/>
        <v>-1.1543130990415342</v>
      </c>
      <c r="I53" s="38"/>
      <c r="J53" s="41"/>
      <c r="K53" s="41"/>
      <c r="L53" s="41"/>
      <c r="M53" s="38"/>
      <c r="N53" s="38"/>
      <c r="O53" s="38"/>
      <c r="P53" s="38"/>
      <c r="Q53" s="38"/>
      <c r="R53" s="60"/>
      <c r="S53" s="72"/>
      <c r="T53" s="156"/>
      <c r="U53" s="192" t="str">
        <f t="shared" si="5"/>
        <v>Somerset</v>
      </c>
      <c r="V53" s="177" t="b">
        <f t="shared" si="3"/>
        <v>0</v>
      </c>
      <c r="W53" s="175"/>
      <c r="X53" s="165"/>
      <c r="Y53" s="165"/>
    </row>
    <row r="54" spans="1:27" s="131" customFormat="1" ht="16.5" customHeight="1" x14ac:dyDescent="0.2">
      <c r="A54" s="124">
        <v>852</v>
      </c>
      <c r="B54" s="53" t="s">
        <v>14</v>
      </c>
      <c r="C54" s="52"/>
      <c r="D54" s="229">
        <v>20.2</v>
      </c>
      <c r="E54" s="229">
        <v>17.3</v>
      </c>
      <c r="F54" s="212">
        <v>15.916955017301039</v>
      </c>
      <c r="G54" s="122"/>
      <c r="H54" s="274">
        <f t="shared" si="4"/>
        <v>-4.2830449826989607</v>
      </c>
      <c r="I54" s="38"/>
      <c r="J54" s="41"/>
      <c r="K54" s="41"/>
      <c r="L54" s="41"/>
      <c r="M54" s="38"/>
      <c r="N54" s="38"/>
      <c r="O54" s="38"/>
      <c r="P54" s="38"/>
      <c r="Q54" s="38"/>
      <c r="R54" s="60"/>
      <c r="S54" s="72"/>
      <c r="T54" s="156"/>
      <c r="U54" s="192" t="str">
        <f t="shared" si="5"/>
        <v>Southampton</v>
      </c>
      <c r="V54" s="177" t="b">
        <f t="shared" si="3"/>
        <v>0</v>
      </c>
      <c r="W54" s="175"/>
      <c r="X54" s="165"/>
      <c r="Y54" s="165"/>
    </row>
    <row r="55" spans="1:27" s="131" customFormat="1" ht="16.5" customHeight="1" x14ac:dyDescent="0.2">
      <c r="A55" s="124">
        <v>936</v>
      </c>
      <c r="B55" s="53" t="s">
        <v>7</v>
      </c>
      <c r="C55" s="52"/>
      <c r="D55" s="229">
        <v>28.2</v>
      </c>
      <c r="E55" s="229">
        <v>22.1</v>
      </c>
      <c r="F55" s="212">
        <v>24.153166421207658</v>
      </c>
      <c r="G55" s="122"/>
      <c r="H55" s="274">
        <f t="shared" si="4"/>
        <v>-4.0468335787923415</v>
      </c>
      <c r="I55" s="38"/>
      <c r="J55" s="41"/>
      <c r="K55" s="41"/>
      <c r="L55" s="41"/>
      <c r="M55" s="38"/>
      <c r="N55" s="38"/>
      <c r="O55" s="38"/>
      <c r="P55" s="38"/>
      <c r="Q55" s="38"/>
      <c r="R55" s="60"/>
      <c r="S55" s="72"/>
      <c r="T55" s="156"/>
      <c r="U55" s="192" t="str">
        <f t="shared" si="5"/>
        <v>Surrey</v>
      </c>
      <c r="V55" s="177" t="b">
        <f t="shared" si="3"/>
        <v>0</v>
      </c>
      <c r="W55" s="175"/>
      <c r="X55" s="165"/>
      <c r="Y55" s="165"/>
    </row>
    <row r="56" spans="1:27" s="131" customFormat="1" ht="16.5" customHeight="1" x14ac:dyDescent="0.2">
      <c r="A56" s="124">
        <v>866</v>
      </c>
      <c r="B56" s="53" t="s">
        <v>41</v>
      </c>
      <c r="C56" s="52"/>
      <c r="D56" s="229">
        <v>33.9</v>
      </c>
      <c r="E56" s="229">
        <v>36.1</v>
      </c>
      <c r="F56" s="212">
        <v>32.227488151658768</v>
      </c>
      <c r="G56" s="122"/>
      <c r="H56" s="274">
        <f t="shared" si="4"/>
        <v>-1.6725118483412302</v>
      </c>
      <c r="I56" s="38"/>
      <c r="J56" s="41"/>
      <c r="K56" s="41"/>
      <c r="L56" s="41"/>
      <c r="M56" s="38"/>
      <c r="N56" s="38"/>
      <c r="O56" s="38"/>
      <c r="P56" s="38"/>
      <c r="Q56" s="38"/>
      <c r="R56" s="60"/>
      <c r="S56" s="72"/>
      <c r="T56" s="156"/>
      <c r="U56" s="192" t="str">
        <f t="shared" si="5"/>
        <v>Swindon</v>
      </c>
      <c r="V56" s="177" t="b">
        <f t="shared" si="3"/>
        <v>0</v>
      </c>
      <c r="W56" s="175"/>
      <c r="X56" s="165"/>
      <c r="Y56" s="165"/>
    </row>
    <row r="57" spans="1:27" s="131" customFormat="1" ht="16.5" customHeight="1" x14ac:dyDescent="0.2">
      <c r="A57" s="124">
        <v>869</v>
      </c>
      <c r="B57" s="53" t="s">
        <v>15</v>
      </c>
      <c r="C57" s="52"/>
      <c r="D57" s="229">
        <v>11.1</v>
      </c>
      <c r="E57" s="230">
        <v>17</v>
      </c>
      <c r="F57" s="212">
        <v>32.727272727272727</v>
      </c>
      <c r="G57" s="122"/>
      <c r="H57" s="274">
        <f t="shared" si="4"/>
        <v>21.627272727272725</v>
      </c>
      <c r="I57" s="38"/>
      <c r="J57" s="41"/>
      <c r="K57" s="41"/>
      <c r="L57" s="41"/>
      <c r="M57" s="38"/>
      <c r="N57" s="38"/>
      <c r="O57" s="38"/>
      <c r="P57" s="38"/>
      <c r="Q57" s="38"/>
      <c r="R57" s="60"/>
      <c r="S57" s="72"/>
      <c r="T57" s="156"/>
      <c r="U57" s="192" t="str">
        <f t="shared" si="5"/>
        <v>West Berkshire</v>
      </c>
      <c r="V57" s="177" t="b">
        <f t="shared" si="3"/>
        <v>0</v>
      </c>
      <c r="W57" s="175"/>
      <c r="X57" s="165"/>
      <c r="Y57" s="165"/>
    </row>
    <row r="58" spans="1:27" s="131" customFormat="1" ht="16.5" customHeight="1" x14ac:dyDescent="0.2">
      <c r="A58" s="124">
        <v>938</v>
      </c>
      <c r="B58" s="53" t="s">
        <v>5</v>
      </c>
      <c r="C58" s="52"/>
      <c r="D58" s="229">
        <v>14.9</v>
      </c>
      <c r="E58" s="230">
        <v>12</v>
      </c>
      <c r="F58" s="212">
        <v>14.502529510961216</v>
      </c>
      <c r="G58" s="122"/>
      <c r="H58" s="274">
        <f t="shared" si="4"/>
        <v>-0.39747048903878479</v>
      </c>
      <c r="I58" s="38"/>
      <c r="J58" s="41"/>
      <c r="K58" s="41"/>
      <c r="L58" s="41"/>
      <c r="M58" s="38"/>
      <c r="N58" s="38"/>
      <c r="O58" s="38"/>
      <c r="P58" s="38"/>
      <c r="Q58" s="38"/>
      <c r="R58" s="60"/>
      <c r="S58" s="72"/>
      <c r="T58" s="156"/>
      <c r="U58" s="192" t="str">
        <f t="shared" si="5"/>
        <v>West Sussex</v>
      </c>
      <c r="V58" s="177" t="b">
        <f t="shared" si="3"/>
        <v>0</v>
      </c>
      <c r="W58" s="175"/>
      <c r="X58" s="165"/>
      <c r="Y58" s="165"/>
    </row>
    <row r="59" spans="1:27" s="131" customFormat="1" ht="16.5" customHeight="1" x14ac:dyDescent="0.2">
      <c r="A59" s="124">
        <v>868</v>
      </c>
      <c r="B59" s="53" t="s">
        <v>21</v>
      </c>
      <c r="C59" s="52"/>
      <c r="D59" s="230">
        <v>28.4</v>
      </c>
      <c r="E59" s="229">
        <v>26.7</v>
      </c>
      <c r="F59" s="212">
        <v>35.869565217391305</v>
      </c>
      <c r="G59" s="122"/>
      <c r="H59" s="274">
        <f t="shared" si="4"/>
        <v>7.4695652173913061</v>
      </c>
      <c r="I59" s="38"/>
      <c r="J59" s="41"/>
      <c r="K59" s="41"/>
      <c r="L59" s="41"/>
      <c r="M59" s="38"/>
      <c r="N59" s="38"/>
      <c r="O59" s="38"/>
      <c r="P59" s="38"/>
      <c r="Q59" s="38"/>
      <c r="R59" s="60"/>
      <c r="S59" s="72"/>
      <c r="T59" s="156"/>
      <c r="U59" s="192" t="str">
        <f t="shared" si="5"/>
        <v>Windsor &amp; Maidenhead</v>
      </c>
      <c r="V59" s="177" t="b">
        <f t="shared" si="3"/>
        <v>0</v>
      </c>
      <c r="W59" s="175"/>
      <c r="X59" s="165"/>
      <c r="Y59" s="165"/>
    </row>
    <row r="60" spans="1:27" s="131" customFormat="1" ht="16.5" customHeight="1" x14ac:dyDescent="0.2">
      <c r="A60" s="124">
        <v>872</v>
      </c>
      <c r="B60" s="53" t="s">
        <v>16</v>
      </c>
      <c r="C60" s="52"/>
      <c r="D60" s="230">
        <v>24.1</v>
      </c>
      <c r="E60" s="229">
        <v>13.8</v>
      </c>
      <c r="F60" s="212">
        <v>23.728813559322035</v>
      </c>
      <c r="G60" s="122"/>
      <c r="H60" s="274">
        <f t="shared" si="4"/>
        <v>-0.3711864406779668</v>
      </c>
      <c r="I60" s="38"/>
      <c r="J60" s="41"/>
      <c r="K60" s="41"/>
      <c r="L60" s="41"/>
      <c r="M60" s="38"/>
      <c r="N60" s="38"/>
      <c r="O60" s="38"/>
      <c r="P60" s="38"/>
      <c r="Q60" s="38"/>
      <c r="R60" s="60"/>
      <c r="S60" s="72"/>
      <c r="T60" s="156"/>
      <c r="U60" s="192" t="str">
        <f t="shared" si="5"/>
        <v>Wokingham</v>
      </c>
      <c r="V60" s="177" t="b">
        <f t="shared" si="3"/>
        <v>0</v>
      </c>
    </row>
    <row r="61" spans="1:27" s="131" customFormat="1" ht="16.5" customHeight="1" x14ac:dyDescent="0.2">
      <c r="A61" s="124">
        <v>108</v>
      </c>
      <c r="B61" s="70" t="s">
        <v>23</v>
      </c>
      <c r="C61" s="52"/>
      <c r="D61" s="231">
        <v>16.3</v>
      </c>
      <c r="E61" s="231">
        <v>15.2</v>
      </c>
      <c r="F61" s="231">
        <v>16.934135740554996</v>
      </c>
      <c r="G61" s="122"/>
      <c r="H61" s="275">
        <f t="shared" si="4"/>
        <v>0.63413574055499566</v>
      </c>
      <c r="I61" s="38"/>
      <c r="J61" s="41"/>
      <c r="K61" s="41"/>
      <c r="L61" s="41"/>
      <c r="M61" s="38"/>
      <c r="N61" s="38"/>
      <c r="O61" s="38"/>
      <c r="P61" s="38"/>
      <c r="Q61" s="38"/>
      <c r="R61" s="60"/>
      <c r="S61" s="72"/>
      <c r="T61" s="156"/>
      <c r="U61" s="192" t="str">
        <f t="shared" si="5"/>
        <v>South East</v>
      </c>
      <c r="V61" s="177" t="b">
        <f t="shared" si="3"/>
        <v>0</v>
      </c>
    </row>
    <row r="62" spans="1:27" s="131" customFormat="1" ht="16.5" customHeight="1" x14ac:dyDescent="0.2">
      <c r="A62" s="124">
        <v>109</v>
      </c>
      <c r="B62" s="97" t="s">
        <v>43</v>
      </c>
      <c r="C62" s="52"/>
      <c r="D62" s="232">
        <v>15.3</v>
      </c>
      <c r="E62" s="232">
        <v>16.899999999999999</v>
      </c>
      <c r="F62" s="232">
        <v>18.459025319901986</v>
      </c>
      <c r="G62" s="122"/>
      <c r="H62" s="276">
        <f t="shared" si="4"/>
        <v>3.1590253199019855</v>
      </c>
      <c r="I62" s="38"/>
      <c r="J62" s="41"/>
      <c r="K62" s="41"/>
      <c r="L62" s="41"/>
      <c r="M62" s="38"/>
      <c r="N62" s="38"/>
      <c r="O62" s="38"/>
      <c r="P62" s="38"/>
      <c r="Q62" s="38"/>
      <c r="R62" s="60"/>
      <c r="S62" s="72"/>
      <c r="T62" s="156"/>
      <c r="U62" s="192" t="str">
        <f t="shared" ref="U62:U63" si="6">B62</f>
        <v>South West</v>
      </c>
      <c r="V62" s="177" t="b">
        <f t="shared" ref="V62:V63" si="7">IF(U62=$V$2,H62)</f>
        <v>0</v>
      </c>
    </row>
    <row r="63" spans="1:27" s="131" customFormat="1" ht="16.5" customHeight="1" x14ac:dyDescent="0.2">
      <c r="A63" s="124">
        <v>100</v>
      </c>
      <c r="B63" s="88" t="s">
        <v>38</v>
      </c>
      <c r="C63" s="49"/>
      <c r="D63" s="233">
        <v>15</v>
      </c>
      <c r="E63" s="233">
        <v>15.1</v>
      </c>
      <c r="F63" s="233">
        <v>17.140538147474054</v>
      </c>
      <c r="G63" s="122"/>
      <c r="H63" s="277">
        <f t="shared" si="4"/>
        <v>2.1405381474740537</v>
      </c>
      <c r="I63" s="38"/>
      <c r="J63" s="38"/>
      <c r="K63" s="38"/>
      <c r="L63" s="38"/>
      <c r="M63" s="38"/>
      <c r="N63" s="38"/>
      <c r="O63" s="38"/>
      <c r="P63" s="38"/>
      <c r="Q63" s="38"/>
      <c r="R63" s="60"/>
      <c r="S63" s="72"/>
      <c r="T63" s="156"/>
      <c r="U63" s="192" t="str">
        <f t="shared" si="6"/>
        <v>England</v>
      </c>
      <c r="V63" s="177" t="b">
        <f t="shared" si="7"/>
        <v>0</v>
      </c>
    </row>
    <row r="64" spans="1:27" s="131" customFormat="1" ht="1.5" customHeight="1" x14ac:dyDescent="0.2">
      <c r="A64" s="83"/>
      <c r="B64" s="50"/>
      <c r="C64" s="50"/>
      <c r="D64" s="48"/>
      <c r="E64" s="48"/>
      <c r="F64" s="48"/>
      <c r="G64" s="48"/>
      <c r="H64" s="48"/>
      <c r="I64" s="38"/>
      <c r="J64" s="38"/>
      <c r="K64" s="38"/>
      <c r="L64" s="38"/>
      <c r="M64" s="38"/>
      <c r="N64" s="38"/>
      <c r="O64" s="38"/>
      <c r="P64" s="38"/>
      <c r="Q64" s="38"/>
      <c r="R64" s="60"/>
      <c r="S64" s="72"/>
      <c r="T64" s="156"/>
      <c r="AA64" s="193"/>
    </row>
    <row r="65" spans="1:33" s="131" customFormat="1" ht="15" customHeight="1" x14ac:dyDescent="0.2">
      <c r="A65" s="61"/>
      <c r="B65" s="43"/>
      <c r="C65" s="43"/>
      <c r="D65" s="42"/>
      <c r="E65" s="42"/>
      <c r="F65" s="42"/>
      <c r="G65" s="42"/>
      <c r="H65" s="42"/>
      <c r="I65" s="44"/>
      <c r="J65" s="44"/>
      <c r="K65" s="44"/>
      <c r="L65" s="44"/>
      <c r="M65" s="44"/>
      <c r="N65" s="44"/>
      <c r="O65" s="44"/>
      <c r="P65" s="44"/>
      <c r="Q65" s="45"/>
      <c r="R65" s="60"/>
      <c r="S65" s="72"/>
      <c r="T65" s="156"/>
    </row>
    <row r="66" spans="1:33" s="131" customFormat="1" ht="15" customHeight="1" x14ac:dyDescent="0.2">
      <c r="A66" s="438"/>
      <c r="B66" s="439"/>
      <c r="C66" s="439"/>
      <c r="D66" s="439"/>
      <c r="E66" s="439"/>
      <c r="F66" s="439"/>
      <c r="G66" s="439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40"/>
      <c r="S66" s="72"/>
      <c r="T66" s="156"/>
    </row>
    <row r="67" spans="1:33" s="131" customFormat="1" ht="11.25" customHeight="1" x14ac:dyDescent="0.2">
      <c r="A67" s="441"/>
      <c r="B67" s="442"/>
      <c r="C67" s="442"/>
      <c r="D67" s="444"/>
      <c r="E67" s="442"/>
      <c r="F67" s="442"/>
      <c r="G67" s="442"/>
      <c r="H67" s="442"/>
      <c r="I67" s="442"/>
      <c r="J67" s="442"/>
      <c r="K67" s="442"/>
      <c r="L67" s="442"/>
      <c r="M67" s="442"/>
      <c r="N67" s="442"/>
      <c r="O67" s="442"/>
      <c r="P67" s="442"/>
      <c r="Q67" s="442"/>
      <c r="R67" s="443"/>
      <c r="S67" s="72"/>
      <c r="T67" s="156"/>
    </row>
    <row r="68" spans="1:33" ht="18.75" customHeight="1" x14ac:dyDescent="0.2">
      <c r="A68" s="56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8"/>
      <c r="S68" s="72"/>
      <c r="T68" s="156"/>
      <c r="AE68" s="131"/>
      <c r="AF68" s="131"/>
      <c r="AG68" s="131"/>
    </row>
    <row r="69" spans="1:33" ht="18.75" customHeight="1" x14ac:dyDescent="0.2">
      <c r="A69" s="61"/>
      <c r="B69" s="69" t="s">
        <v>53</v>
      </c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60"/>
      <c r="S69" s="72"/>
      <c r="T69" s="156"/>
      <c r="U69" s="157" t="e">
        <f>VLOOKUP(V69,$U$8:$V$28,2,FALSE)</f>
        <v>#N/A</v>
      </c>
      <c r="V69" s="157" t="str">
        <f>Home!$B$7</f>
        <v>(none)</v>
      </c>
      <c r="W69" s="158" t="str">
        <f>"Selected LA- "&amp;V69</f>
        <v>Selected LA- (none)</v>
      </c>
    </row>
    <row r="70" spans="1:33" ht="18.75" customHeight="1" x14ac:dyDescent="0.2">
      <c r="A70" s="66"/>
      <c r="B70" s="67"/>
      <c r="C70" s="67"/>
      <c r="D70" s="81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8"/>
      <c r="S70" s="72"/>
      <c r="T70" s="156"/>
    </row>
    <row r="71" spans="1:33" ht="13.5" customHeight="1" x14ac:dyDescent="0.2">
      <c r="A71" s="56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  <c r="S71" s="72"/>
      <c r="T71" s="156"/>
      <c r="U71" s="195"/>
      <c r="V71" s="159">
        <v>0</v>
      </c>
      <c r="W71" s="160">
        <v>21.5</v>
      </c>
    </row>
    <row r="72" spans="1:33" s="164" customFormat="1" ht="15" customHeight="1" x14ac:dyDescent="0.2">
      <c r="A72" s="62"/>
      <c r="B72" s="86" t="s">
        <v>76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63"/>
      <c r="S72" s="73"/>
      <c r="T72" s="161"/>
      <c r="U72" s="196" t="s">
        <v>39</v>
      </c>
      <c r="V72" s="159">
        <f>G96</f>
        <v>17.923585074093911</v>
      </c>
      <c r="W72" s="163">
        <f>V72</f>
        <v>17.923585074093911</v>
      </c>
      <c r="X72" s="100"/>
      <c r="Y72" s="100"/>
      <c r="Z72" s="100"/>
      <c r="AA72" s="100"/>
      <c r="AB72" s="100"/>
      <c r="AC72" s="100"/>
      <c r="AD72" s="100"/>
    </row>
    <row r="73" spans="1:33" ht="18" customHeight="1" x14ac:dyDescent="0.2">
      <c r="A73" s="61"/>
      <c r="B73" s="95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40"/>
      <c r="P73" s="51"/>
      <c r="Q73" s="51"/>
      <c r="R73" s="60"/>
      <c r="S73" s="72"/>
      <c r="T73" s="156"/>
      <c r="U73" s="196" t="s">
        <v>42</v>
      </c>
      <c r="V73" s="160">
        <f>G97</f>
        <v>19.462160176340923</v>
      </c>
      <c r="W73" s="163">
        <f>V73</f>
        <v>19.462160176340923</v>
      </c>
    </row>
    <row r="74" spans="1:33" s="168" customFormat="1" ht="37.5" customHeight="1" x14ac:dyDescent="0.2">
      <c r="A74" s="64"/>
      <c r="B74" s="52"/>
      <c r="C74" s="52"/>
      <c r="D74" s="115" t="s">
        <v>49</v>
      </c>
      <c r="E74" s="117" t="s">
        <v>50</v>
      </c>
      <c r="F74" s="115" t="s">
        <v>52</v>
      </c>
      <c r="G74" s="115" t="s">
        <v>51</v>
      </c>
      <c r="H74" s="51"/>
      <c r="I74" s="51"/>
      <c r="J74" s="51"/>
      <c r="K74" s="51"/>
      <c r="L74" s="51"/>
      <c r="M74" s="51"/>
      <c r="N74" s="51"/>
      <c r="O74" s="40"/>
      <c r="P74" s="51"/>
      <c r="Q74" s="51"/>
      <c r="R74" s="65"/>
      <c r="S74" s="74"/>
      <c r="T74" s="166"/>
      <c r="U74" s="196" t="s">
        <v>40</v>
      </c>
      <c r="V74" s="167">
        <f>G98</f>
        <v>17.60576953129069</v>
      </c>
      <c r="W74" s="167">
        <f>V74</f>
        <v>17.60576953129069</v>
      </c>
      <c r="X74" s="165"/>
      <c r="Y74" s="165"/>
      <c r="Z74" s="165"/>
      <c r="AA74" s="165"/>
      <c r="AB74" s="165"/>
      <c r="AC74" s="165"/>
      <c r="AD74" s="165"/>
    </row>
    <row r="75" spans="1:33" s="168" customFormat="1" ht="14.25" customHeight="1" x14ac:dyDescent="0.2">
      <c r="A75" s="124">
        <v>867</v>
      </c>
      <c r="B75" s="53" t="s">
        <v>0</v>
      </c>
      <c r="C75" s="52"/>
      <c r="D75" s="214">
        <f>Turnover!D74</f>
        <v>54.7</v>
      </c>
      <c r="E75" s="278">
        <v>11.6</v>
      </c>
      <c r="F75" s="214">
        <v>11.6</v>
      </c>
      <c r="G75" s="212">
        <f>E75/SUM(E75,D75)*100</f>
        <v>17.496229260935142</v>
      </c>
      <c r="H75" s="51"/>
      <c r="I75" s="51"/>
      <c r="J75" s="51"/>
      <c r="K75" s="51"/>
      <c r="L75" s="51"/>
      <c r="M75" s="51"/>
      <c r="N75" s="51"/>
      <c r="O75" s="40"/>
      <c r="P75" s="51"/>
      <c r="Q75" s="51"/>
      <c r="R75" s="65"/>
      <c r="S75" s="74"/>
      <c r="T75" s="166"/>
      <c r="U75" s="169" t="str">
        <f t="shared" ref="U75:U96" si="8">B75</f>
        <v>Bracknell Forest</v>
      </c>
      <c r="V75" s="170" t="b">
        <f>IF(U75=$V$2,49.9)</f>
        <v>0</v>
      </c>
      <c r="X75" s="165"/>
      <c r="Y75" s="165"/>
      <c r="Z75" s="165"/>
      <c r="AA75" s="165"/>
      <c r="AB75" s="165"/>
      <c r="AC75" s="165"/>
      <c r="AD75" s="165"/>
    </row>
    <row r="76" spans="1:33" s="168" customFormat="1" ht="14.25" customHeight="1" x14ac:dyDescent="0.2">
      <c r="A76" s="124">
        <v>846</v>
      </c>
      <c r="B76" s="53" t="s">
        <v>22</v>
      </c>
      <c r="C76" s="52"/>
      <c r="D76" s="214">
        <f>Turnover!D75</f>
        <v>212.9</v>
      </c>
      <c r="E76" s="278">
        <v>0</v>
      </c>
      <c r="F76" s="214">
        <v>0</v>
      </c>
      <c r="G76" s="212">
        <f t="shared" ref="G76:G98" si="9">E76/SUM(E76,D76)*100</f>
        <v>0</v>
      </c>
      <c r="H76" s="51"/>
      <c r="I76" s="51"/>
      <c r="J76" s="51"/>
      <c r="K76" s="51"/>
      <c r="L76" s="51"/>
      <c r="M76" s="51"/>
      <c r="N76" s="51"/>
      <c r="O76" s="40"/>
      <c r="P76" s="51"/>
      <c r="Q76" s="51"/>
      <c r="R76" s="65"/>
      <c r="S76" s="74"/>
      <c r="T76" s="166"/>
      <c r="U76" s="169" t="str">
        <f t="shared" si="8"/>
        <v>Brighton &amp; Hove</v>
      </c>
      <c r="V76" s="170" t="b">
        <f t="shared" ref="V76:V98" si="10">IF(U76=$V$2,49.9)</f>
        <v>0</v>
      </c>
      <c r="X76" s="165"/>
      <c r="Y76" s="165"/>
      <c r="Z76" s="165"/>
      <c r="AA76" s="165"/>
      <c r="AB76" s="165"/>
      <c r="AC76" s="165"/>
      <c r="AD76" s="165"/>
    </row>
    <row r="77" spans="1:33" s="168" customFormat="1" ht="14.25" customHeight="1" x14ac:dyDescent="0.2">
      <c r="A77" s="124">
        <v>825</v>
      </c>
      <c r="B77" s="53" t="s">
        <v>8</v>
      </c>
      <c r="C77" s="52"/>
      <c r="D77" s="214">
        <f>Turnover!D76</f>
        <v>225.2</v>
      </c>
      <c r="E77" s="278">
        <v>93</v>
      </c>
      <c r="F77" s="214">
        <v>79</v>
      </c>
      <c r="G77" s="212">
        <f t="shared" si="9"/>
        <v>29.226901319924576</v>
      </c>
      <c r="H77" s="51"/>
      <c r="I77" s="51"/>
      <c r="J77" s="51"/>
      <c r="K77" s="51"/>
      <c r="L77" s="51"/>
      <c r="M77" s="51"/>
      <c r="N77" s="51"/>
      <c r="O77" s="40"/>
      <c r="P77" s="51"/>
      <c r="Q77" s="51"/>
      <c r="R77" s="65"/>
      <c r="S77" s="74"/>
      <c r="T77" s="166"/>
      <c r="U77" s="169" t="str">
        <f t="shared" si="8"/>
        <v>Buckinghamshire</v>
      </c>
      <c r="V77" s="170" t="b">
        <f t="shared" si="10"/>
        <v>0</v>
      </c>
      <c r="X77" s="165"/>
      <c r="Y77" s="165"/>
      <c r="Z77" s="165"/>
      <c r="AA77" s="165"/>
      <c r="AB77" s="165"/>
      <c r="AC77" s="165"/>
      <c r="AD77" s="165"/>
    </row>
    <row r="78" spans="1:33" s="168" customFormat="1" ht="14.25" customHeight="1" x14ac:dyDescent="0.2">
      <c r="A78" s="124">
        <v>845</v>
      </c>
      <c r="B78" s="53" t="s">
        <v>4</v>
      </c>
      <c r="C78" s="52"/>
      <c r="D78" s="214">
        <f>Turnover!D77</f>
        <v>338.5</v>
      </c>
      <c r="E78" s="278">
        <v>5</v>
      </c>
      <c r="F78" s="256">
        <v>5</v>
      </c>
      <c r="G78" s="212">
        <f t="shared" si="9"/>
        <v>1.4556040756914119</v>
      </c>
      <c r="H78" s="51"/>
      <c r="I78" s="51"/>
      <c r="J78" s="51"/>
      <c r="K78" s="51"/>
      <c r="L78" s="51"/>
      <c r="M78" s="51"/>
      <c r="N78" s="51"/>
      <c r="O78" s="40"/>
      <c r="P78" s="51"/>
      <c r="Q78" s="51"/>
      <c r="R78" s="65"/>
      <c r="S78" s="74"/>
      <c r="T78" s="166"/>
      <c r="U78" s="169" t="str">
        <f t="shared" si="8"/>
        <v>East Sussex</v>
      </c>
      <c r="V78" s="170" t="b">
        <f t="shared" si="10"/>
        <v>0</v>
      </c>
      <c r="X78" s="165"/>
      <c r="Y78" s="165"/>
      <c r="Z78" s="165"/>
      <c r="AA78" s="165"/>
      <c r="AB78" s="165"/>
      <c r="AC78" s="165"/>
      <c r="AD78" s="165"/>
    </row>
    <row r="79" spans="1:33" s="168" customFormat="1" ht="14.25" customHeight="1" x14ac:dyDescent="0.2">
      <c r="A79" s="124">
        <v>850</v>
      </c>
      <c r="B79" s="53" t="s">
        <v>6</v>
      </c>
      <c r="C79" s="52"/>
      <c r="D79" s="214">
        <f>Turnover!D78</f>
        <v>494</v>
      </c>
      <c r="E79" s="278">
        <v>140.1</v>
      </c>
      <c r="F79" s="214">
        <v>74</v>
      </c>
      <c r="G79" s="212">
        <f t="shared" si="9"/>
        <v>22.094306891657467</v>
      </c>
      <c r="H79" s="51"/>
      <c r="I79" s="51"/>
      <c r="J79" s="51"/>
      <c r="K79" s="51"/>
      <c r="L79" s="51"/>
      <c r="M79" s="51"/>
      <c r="N79" s="51"/>
      <c r="O79" s="40"/>
      <c r="P79" s="51"/>
      <c r="Q79" s="51"/>
      <c r="R79" s="65"/>
      <c r="S79" s="74"/>
      <c r="T79" s="166"/>
      <c r="U79" s="169" t="str">
        <f t="shared" si="8"/>
        <v>Hampshire</v>
      </c>
      <c r="V79" s="170" t="b">
        <f t="shared" si="10"/>
        <v>0</v>
      </c>
      <c r="X79" s="165"/>
      <c r="Y79" s="165"/>
      <c r="Z79" s="165"/>
      <c r="AA79" s="165"/>
      <c r="AB79" s="165"/>
      <c r="AC79" s="165"/>
      <c r="AD79" s="165"/>
    </row>
    <row r="80" spans="1:33" s="168" customFormat="1" ht="14.25" customHeight="1" x14ac:dyDescent="0.2">
      <c r="A80" s="124">
        <v>921</v>
      </c>
      <c r="B80" s="53" t="s">
        <v>1</v>
      </c>
      <c r="C80" s="52"/>
      <c r="D80" s="214">
        <f>Turnover!D79</f>
        <v>63</v>
      </c>
      <c r="E80" s="278">
        <v>22</v>
      </c>
      <c r="F80" s="214">
        <v>6</v>
      </c>
      <c r="G80" s="212">
        <f t="shared" si="9"/>
        <v>25.882352941176475</v>
      </c>
      <c r="H80" s="51"/>
      <c r="I80" s="51"/>
      <c r="J80" s="51"/>
      <c r="K80" s="51"/>
      <c r="L80" s="51"/>
      <c r="M80" s="51"/>
      <c r="N80" s="51"/>
      <c r="O80" s="40"/>
      <c r="P80" s="51"/>
      <c r="Q80" s="51"/>
      <c r="R80" s="65"/>
      <c r="S80" s="74"/>
      <c r="T80" s="166"/>
      <c r="U80" s="169" t="str">
        <f t="shared" si="8"/>
        <v>Isle of Wight</v>
      </c>
      <c r="V80" s="170" t="b">
        <f t="shared" si="10"/>
        <v>0</v>
      </c>
      <c r="X80" s="165"/>
      <c r="Y80" s="165"/>
      <c r="Z80" s="165"/>
      <c r="AA80" s="165"/>
      <c r="AB80" s="165"/>
      <c r="AC80" s="165"/>
      <c r="AD80" s="165"/>
    </row>
    <row r="81" spans="1:30" s="168" customFormat="1" ht="14.25" customHeight="1" x14ac:dyDescent="0.2">
      <c r="A81" s="124">
        <v>886</v>
      </c>
      <c r="B81" s="53" t="s">
        <v>9</v>
      </c>
      <c r="C81" s="52"/>
      <c r="D81" s="214">
        <f>Turnover!D80</f>
        <v>756.7</v>
      </c>
      <c r="E81" s="278">
        <v>106</v>
      </c>
      <c r="F81" s="214">
        <v>89.8</v>
      </c>
      <c r="G81" s="212">
        <f t="shared" si="9"/>
        <v>12.287005911672654</v>
      </c>
      <c r="H81" s="51"/>
      <c r="I81" s="51"/>
      <c r="J81" s="51"/>
      <c r="K81" s="51"/>
      <c r="L81" s="51"/>
      <c r="M81" s="51"/>
      <c r="N81" s="51"/>
      <c r="O81" s="40"/>
      <c r="P81" s="51"/>
      <c r="Q81" s="51"/>
      <c r="R81" s="65"/>
      <c r="S81" s="74"/>
      <c r="T81" s="166"/>
      <c r="U81" s="169" t="str">
        <f t="shared" si="8"/>
        <v>Kent</v>
      </c>
      <c r="V81" s="170" t="b">
        <f t="shared" si="10"/>
        <v>0</v>
      </c>
      <c r="X81" s="165"/>
      <c r="Y81" s="165"/>
      <c r="Z81" s="165"/>
      <c r="AA81" s="165"/>
      <c r="AB81" s="165"/>
      <c r="AC81" s="165"/>
      <c r="AD81" s="165"/>
    </row>
    <row r="82" spans="1:30" s="168" customFormat="1" ht="14.25" customHeight="1" x14ac:dyDescent="0.2">
      <c r="A82" s="124">
        <v>887</v>
      </c>
      <c r="B82" s="53" t="s">
        <v>2</v>
      </c>
      <c r="C82" s="52"/>
      <c r="D82" s="214">
        <f>Turnover!D81</f>
        <v>191.5</v>
      </c>
      <c r="E82" s="278">
        <v>68</v>
      </c>
      <c r="F82" s="214">
        <v>68</v>
      </c>
      <c r="G82" s="214">
        <f t="shared" si="9"/>
        <v>26.204238921001927</v>
      </c>
      <c r="H82" s="51"/>
      <c r="I82" s="51"/>
      <c r="J82" s="51"/>
      <c r="K82" s="51"/>
      <c r="L82" s="51"/>
      <c r="M82" s="51"/>
      <c r="N82" s="51"/>
      <c r="O82" s="40"/>
      <c r="P82" s="51"/>
      <c r="Q82" s="51"/>
      <c r="R82" s="65"/>
      <c r="S82" s="74"/>
      <c r="T82" s="166"/>
      <c r="U82" s="169" t="str">
        <f t="shared" si="8"/>
        <v>Medway</v>
      </c>
      <c r="V82" s="170" t="b">
        <f t="shared" si="10"/>
        <v>0</v>
      </c>
      <c r="X82" s="165"/>
      <c r="Y82" s="165"/>
      <c r="Z82" s="165"/>
      <c r="AA82" s="165"/>
      <c r="AB82" s="165"/>
      <c r="AC82" s="165"/>
      <c r="AD82" s="165"/>
    </row>
    <row r="83" spans="1:30" s="168" customFormat="1" ht="14.25" customHeight="1" x14ac:dyDescent="0.2">
      <c r="A83" s="124">
        <v>826</v>
      </c>
      <c r="B83" s="53" t="s">
        <v>10</v>
      </c>
      <c r="C83" s="52"/>
      <c r="D83" s="214">
        <f>Turnover!D82</f>
        <v>151.4</v>
      </c>
      <c r="E83" s="278">
        <v>19</v>
      </c>
      <c r="F83" s="214">
        <v>19</v>
      </c>
      <c r="G83" s="214">
        <f t="shared" si="9"/>
        <v>11.150234741784038</v>
      </c>
      <c r="H83" s="51"/>
      <c r="I83" s="51"/>
      <c r="J83" s="51"/>
      <c r="K83" s="51"/>
      <c r="L83" s="51"/>
      <c r="M83" s="51"/>
      <c r="N83" s="51"/>
      <c r="O83" s="40"/>
      <c r="P83" s="51"/>
      <c r="Q83" s="51"/>
      <c r="R83" s="65"/>
      <c r="S83" s="74"/>
      <c r="T83" s="166"/>
      <c r="U83" s="169" t="str">
        <f t="shared" si="8"/>
        <v>Milton Keynes</v>
      </c>
      <c r="V83" s="170" t="b">
        <f t="shared" si="10"/>
        <v>0</v>
      </c>
      <c r="X83" s="165"/>
      <c r="Y83" s="165"/>
      <c r="Z83" s="165"/>
      <c r="AA83" s="165"/>
      <c r="AB83" s="165"/>
      <c r="AC83" s="165"/>
      <c r="AD83" s="165"/>
    </row>
    <row r="84" spans="1:30" s="168" customFormat="1" ht="14.25" customHeight="1" x14ac:dyDescent="0.2">
      <c r="A84" s="124">
        <v>931</v>
      </c>
      <c r="B84" s="53" t="s">
        <v>11</v>
      </c>
      <c r="C84" s="52"/>
      <c r="D84" s="214">
        <f>Turnover!D83</f>
        <v>403</v>
      </c>
      <c r="E84" s="278">
        <v>47</v>
      </c>
      <c r="F84" s="214">
        <v>40</v>
      </c>
      <c r="G84" s="214">
        <f t="shared" si="9"/>
        <v>10.444444444444445</v>
      </c>
      <c r="H84" s="51"/>
      <c r="I84" s="51"/>
      <c r="J84" s="51"/>
      <c r="K84" s="51"/>
      <c r="L84" s="51"/>
      <c r="M84" s="51"/>
      <c r="N84" s="51"/>
      <c r="O84" s="40"/>
      <c r="P84" s="51"/>
      <c r="Q84" s="51"/>
      <c r="R84" s="65"/>
      <c r="S84" s="74"/>
      <c r="T84" s="166"/>
      <c r="U84" s="169" t="str">
        <f t="shared" si="8"/>
        <v>Oxfordshire</v>
      </c>
      <c r="V84" s="170" t="b">
        <f t="shared" si="10"/>
        <v>0</v>
      </c>
      <c r="X84" s="165"/>
      <c r="Y84" s="165"/>
      <c r="Z84" s="165"/>
      <c r="AA84" s="165"/>
      <c r="AB84" s="165"/>
      <c r="AC84" s="165"/>
      <c r="AD84" s="165"/>
    </row>
    <row r="85" spans="1:30" s="168" customFormat="1" ht="14.25" customHeight="1" x14ac:dyDescent="0.2">
      <c r="A85" s="124">
        <v>851</v>
      </c>
      <c r="B85" s="53" t="s">
        <v>12</v>
      </c>
      <c r="C85" s="52"/>
      <c r="D85" s="214">
        <f>Turnover!D84</f>
        <v>143.4</v>
      </c>
      <c r="E85" s="278">
        <v>7</v>
      </c>
      <c r="F85" s="214">
        <v>7</v>
      </c>
      <c r="G85" s="214">
        <f t="shared" si="9"/>
        <v>4.6542553191489358</v>
      </c>
      <c r="H85" s="51"/>
      <c r="I85" s="51"/>
      <c r="J85" s="51"/>
      <c r="K85" s="51"/>
      <c r="L85" s="51"/>
      <c r="M85" s="51"/>
      <c r="N85" s="51"/>
      <c r="O85" s="40"/>
      <c r="P85" s="51"/>
      <c r="Q85" s="51"/>
      <c r="R85" s="65"/>
      <c r="S85" s="74"/>
      <c r="T85" s="166"/>
      <c r="U85" s="169" t="str">
        <f t="shared" si="8"/>
        <v>Portsmouth</v>
      </c>
      <c r="V85" s="170" t="b">
        <f t="shared" si="10"/>
        <v>0</v>
      </c>
      <c r="X85" s="165"/>
      <c r="Y85" s="165"/>
      <c r="Z85" s="165"/>
      <c r="AA85" s="165"/>
      <c r="AB85" s="165"/>
      <c r="AC85" s="165"/>
      <c r="AD85" s="165"/>
    </row>
    <row r="86" spans="1:30" s="168" customFormat="1" ht="14.25" customHeight="1" x14ac:dyDescent="0.2">
      <c r="A86" s="124">
        <v>870</v>
      </c>
      <c r="B86" s="53" t="s">
        <v>3</v>
      </c>
      <c r="C86" s="52"/>
      <c r="D86" s="214">
        <f>Turnover!D85</f>
        <v>106.5</v>
      </c>
      <c r="E86" s="278">
        <v>41</v>
      </c>
      <c r="F86" s="214">
        <v>41</v>
      </c>
      <c r="G86" s="214">
        <f t="shared" si="9"/>
        <v>27.796610169491526</v>
      </c>
      <c r="H86" s="51"/>
      <c r="I86" s="51"/>
      <c r="J86" s="51"/>
      <c r="K86" s="51"/>
      <c r="L86" s="51"/>
      <c r="M86" s="51"/>
      <c r="N86" s="51"/>
      <c r="O86" s="40"/>
      <c r="P86" s="51"/>
      <c r="Q86" s="51"/>
      <c r="R86" s="65"/>
      <c r="S86" s="74"/>
      <c r="T86" s="166"/>
      <c r="U86" s="169" t="str">
        <f t="shared" si="8"/>
        <v>Reading</v>
      </c>
      <c r="V86" s="170" t="b">
        <f t="shared" si="10"/>
        <v>0</v>
      </c>
      <c r="X86" s="165"/>
      <c r="Y86" s="165"/>
      <c r="Z86" s="165"/>
      <c r="AA86" s="165"/>
      <c r="AB86" s="165"/>
      <c r="AC86" s="165"/>
      <c r="AD86" s="165"/>
    </row>
    <row r="87" spans="1:30" s="168" customFormat="1" ht="14.25" customHeight="1" x14ac:dyDescent="0.2">
      <c r="A87" s="124">
        <v>871</v>
      </c>
      <c r="B87" s="53" t="s">
        <v>13</v>
      </c>
      <c r="C87" s="52"/>
      <c r="D87" s="214">
        <f>Turnover!D86</f>
        <v>89.6</v>
      </c>
      <c r="E87" s="278">
        <v>56.2</v>
      </c>
      <c r="F87" s="214">
        <v>35.5</v>
      </c>
      <c r="G87" s="214">
        <f t="shared" si="9"/>
        <v>38.545953360768173</v>
      </c>
      <c r="H87" s="51"/>
      <c r="I87" s="51"/>
      <c r="J87" s="51"/>
      <c r="K87" s="51"/>
      <c r="L87" s="51"/>
      <c r="M87" s="51"/>
      <c r="N87" s="51"/>
      <c r="O87" s="40"/>
      <c r="P87" s="51"/>
      <c r="Q87" s="51"/>
      <c r="R87" s="65"/>
      <c r="S87" s="74"/>
      <c r="T87" s="166"/>
      <c r="U87" s="169" t="str">
        <f t="shared" si="8"/>
        <v>Slough</v>
      </c>
      <c r="V87" s="170" t="b">
        <f t="shared" si="10"/>
        <v>0</v>
      </c>
      <c r="X87" s="165"/>
      <c r="Y87" s="165"/>
      <c r="Z87" s="165"/>
      <c r="AA87" s="165"/>
      <c r="AB87" s="165"/>
      <c r="AC87" s="165"/>
      <c r="AD87" s="165"/>
    </row>
    <row r="88" spans="1:30" s="168" customFormat="1" ht="14.25" customHeight="1" x14ac:dyDescent="0.2">
      <c r="A88" s="124">
        <v>933</v>
      </c>
      <c r="B88" s="53" t="s">
        <v>27</v>
      </c>
      <c r="C88" s="52"/>
      <c r="D88" s="214">
        <f>Turnover!D87</f>
        <v>260.10000000000002</v>
      </c>
      <c r="E88" s="278">
        <v>25.6</v>
      </c>
      <c r="F88" s="214">
        <v>25.6</v>
      </c>
      <c r="G88" s="214">
        <f t="shared" si="9"/>
        <v>8.9604480224011187</v>
      </c>
      <c r="H88" s="51"/>
      <c r="I88" s="51"/>
      <c r="J88" s="51"/>
      <c r="K88" s="51"/>
      <c r="L88" s="51"/>
      <c r="M88" s="51"/>
      <c r="N88" s="51"/>
      <c r="O88" s="40"/>
      <c r="P88" s="51"/>
      <c r="Q88" s="51"/>
      <c r="R88" s="65"/>
      <c r="S88" s="74"/>
      <c r="T88" s="166"/>
      <c r="U88" s="169" t="str">
        <f t="shared" si="8"/>
        <v>Somerset</v>
      </c>
      <c r="V88" s="170" t="b">
        <f t="shared" si="10"/>
        <v>0</v>
      </c>
      <c r="X88" s="165"/>
      <c r="Y88" s="165"/>
      <c r="Z88" s="165"/>
      <c r="AA88" s="165"/>
      <c r="AB88" s="165"/>
      <c r="AC88" s="165"/>
      <c r="AD88" s="165"/>
    </row>
    <row r="89" spans="1:30" s="168" customFormat="1" ht="14.25" customHeight="1" x14ac:dyDescent="0.2">
      <c r="A89" s="124">
        <v>852</v>
      </c>
      <c r="B89" s="53" t="s">
        <v>14</v>
      </c>
      <c r="C89" s="52"/>
      <c r="D89" s="214">
        <f>Turnover!D88</f>
        <v>226.9</v>
      </c>
      <c r="E89" s="278">
        <v>44.9</v>
      </c>
      <c r="F89" s="214">
        <v>44.9</v>
      </c>
      <c r="G89" s="214">
        <f t="shared" si="9"/>
        <v>16.519499632082415</v>
      </c>
      <c r="H89" s="51"/>
      <c r="I89" s="51"/>
      <c r="J89" s="51"/>
      <c r="K89" s="51"/>
      <c r="L89" s="51"/>
      <c r="M89" s="51"/>
      <c r="N89" s="51"/>
      <c r="O89" s="40"/>
      <c r="P89" s="51"/>
      <c r="Q89" s="51"/>
      <c r="R89" s="65"/>
      <c r="S89" s="74"/>
      <c r="T89" s="166"/>
      <c r="U89" s="169" t="str">
        <f t="shared" si="8"/>
        <v>Southampton</v>
      </c>
      <c r="V89" s="170" t="b">
        <f t="shared" si="10"/>
        <v>0</v>
      </c>
      <c r="X89" s="165"/>
      <c r="Y89" s="165"/>
      <c r="Z89" s="165"/>
      <c r="AA89" s="165"/>
      <c r="AB89" s="165"/>
      <c r="AC89" s="165"/>
      <c r="AD89" s="165"/>
    </row>
    <row r="90" spans="1:30" s="168" customFormat="1" ht="14.25" customHeight="1" x14ac:dyDescent="0.2">
      <c r="A90" s="124">
        <v>936</v>
      </c>
      <c r="B90" s="53" t="s">
        <v>7</v>
      </c>
      <c r="C90" s="52"/>
      <c r="D90" s="214">
        <f>Turnover!D89</f>
        <v>465</v>
      </c>
      <c r="E90" s="278">
        <v>164</v>
      </c>
      <c r="F90" s="214">
        <v>129.80000000000001</v>
      </c>
      <c r="G90" s="214">
        <f t="shared" si="9"/>
        <v>26.073131955484897</v>
      </c>
      <c r="H90" s="51"/>
      <c r="I90" s="51"/>
      <c r="J90" s="51"/>
      <c r="K90" s="51"/>
      <c r="L90" s="51"/>
      <c r="M90" s="51"/>
      <c r="N90" s="51"/>
      <c r="O90" s="40"/>
      <c r="P90" s="51"/>
      <c r="Q90" s="51"/>
      <c r="R90" s="65"/>
      <c r="S90" s="74"/>
      <c r="T90" s="166"/>
      <c r="U90" s="169" t="str">
        <f t="shared" si="8"/>
        <v>Surrey</v>
      </c>
      <c r="V90" s="170" t="b">
        <f t="shared" si="10"/>
        <v>0</v>
      </c>
      <c r="X90" s="165"/>
      <c r="Y90" s="165"/>
      <c r="Z90" s="165"/>
      <c r="AA90" s="165"/>
      <c r="AB90" s="165"/>
      <c r="AC90" s="165"/>
      <c r="AD90" s="165"/>
    </row>
    <row r="91" spans="1:30" s="168" customFormat="1" ht="14.25" customHeight="1" x14ac:dyDescent="0.2">
      <c r="A91" s="124">
        <v>866</v>
      </c>
      <c r="B91" s="53" t="s">
        <v>41</v>
      </c>
      <c r="C91" s="52"/>
      <c r="D91" s="214">
        <f>Turnover!D90</f>
        <v>134.9</v>
      </c>
      <c r="E91" s="278">
        <v>68</v>
      </c>
      <c r="F91" s="214">
        <v>68</v>
      </c>
      <c r="G91" s="214">
        <f t="shared" si="9"/>
        <v>33.514046328240511</v>
      </c>
      <c r="H91" s="51"/>
      <c r="I91" s="51"/>
      <c r="J91" s="51"/>
      <c r="K91" s="51"/>
      <c r="L91" s="51"/>
      <c r="M91" s="51"/>
      <c r="N91" s="51"/>
      <c r="O91" s="40"/>
      <c r="P91" s="51"/>
      <c r="Q91" s="51"/>
      <c r="R91" s="65"/>
      <c r="S91" s="74"/>
      <c r="T91" s="166"/>
      <c r="U91" s="169" t="str">
        <f t="shared" si="8"/>
        <v>Swindon</v>
      </c>
      <c r="V91" s="170" t="b">
        <f t="shared" si="10"/>
        <v>0</v>
      </c>
      <c r="X91" s="165"/>
      <c r="Y91" s="165"/>
      <c r="Z91" s="165"/>
      <c r="AA91" s="165"/>
      <c r="AB91" s="165"/>
      <c r="AC91" s="165"/>
      <c r="AD91" s="165"/>
    </row>
    <row r="92" spans="1:30" s="168" customFormat="1" ht="14.25" customHeight="1" x14ac:dyDescent="0.2">
      <c r="A92" s="124">
        <v>869</v>
      </c>
      <c r="B92" s="53" t="s">
        <v>15</v>
      </c>
      <c r="C92" s="52"/>
      <c r="D92" s="214">
        <f>Turnover!D91</f>
        <v>71.900000000000006</v>
      </c>
      <c r="E92" s="278">
        <v>35.4</v>
      </c>
      <c r="F92" s="256">
        <v>35.4</v>
      </c>
      <c r="G92" s="214">
        <f t="shared" si="9"/>
        <v>32.991612301957126</v>
      </c>
      <c r="H92" s="51"/>
      <c r="I92" s="51"/>
      <c r="J92" s="51"/>
      <c r="K92" s="51"/>
      <c r="L92" s="51"/>
      <c r="M92" s="51"/>
      <c r="N92" s="51"/>
      <c r="O92" s="40"/>
      <c r="P92" s="51"/>
      <c r="Q92" s="51"/>
      <c r="R92" s="65"/>
      <c r="S92" s="74"/>
      <c r="T92" s="166"/>
      <c r="U92" s="169" t="str">
        <f t="shared" si="8"/>
        <v>West Berkshire</v>
      </c>
      <c r="V92" s="170" t="b">
        <f t="shared" si="10"/>
        <v>0</v>
      </c>
      <c r="X92" s="165"/>
      <c r="Y92" s="165"/>
      <c r="Z92" s="165"/>
      <c r="AA92" s="165"/>
      <c r="AB92" s="165"/>
      <c r="AC92" s="165"/>
      <c r="AD92" s="165"/>
    </row>
    <row r="93" spans="1:30" s="168" customFormat="1" ht="14.25" customHeight="1" x14ac:dyDescent="0.2">
      <c r="A93" s="124">
        <v>938</v>
      </c>
      <c r="B93" s="53" t="s">
        <v>5</v>
      </c>
      <c r="C93" s="52"/>
      <c r="D93" s="214">
        <f>Turnover!D92</f>
        <v>458.1</v>
      </c>
      <c r="E93" s="278">
        <v>83.1</v>
      </c>
      <c r="F93" s="256">
        <v>83.1</v>
      </c>
      <c r="G93" s="214">
        <f t="shared" si="9"/>
        <v>15.354767184035476</v>
      </c>
      <c r="H93" s="51"/>
      <c r="I93" s="51"/>
      <c r="J93" s="51"/>
      <c r="K93" s="51"/>
      <c r="L93" s="51"/>
      <c r="M93" s="51"/>
      <c r="N93" s="51"/>
      <c r="O93" s="40"/>
      <c r="P93" s="51"/>
      <c r="Q93" s="51"/>
      <c r="R93" s="65"/>
      <c r="S93" s="74"/>
      <c r="T93" s="166"/>
      <c r="U93" s="169" t="str">
        <f t="shared" si="8"/>
        <v>West Sussex</v>
      </c>
      <c r="V93" s="170" t="b">
        <f t="shared" si="10"/>
        <v>0</v>
      </c>
      <c r="X93" s="165"/>
      <c r="Y93" s="165"/>
      <c r="Z93" s="165"/>
      <c r="AA93" s="165"/>
      <c r="AB93" s="165"/>
      <c r="AC93" s="165"/>
      <c r="AD93" s="165"/>
    </row>
    <row r="94" spans="1:30" s="168" customFormat="1" ht="14.25" customHeight="1" x14ac:dyDescent="0.2">
      <c r="A94" s="124">
        <v>868</v>
      </c>
      <c r="B94" s="53" t="s">
        <v>21</v>
      </c>
      <c r="C94" s="52"/>
      <c r="D94" s="256">
        <f>Turnover!D93</f>
        <v>58.5</v>
      </c>
      <c r="E94" s="279">
        <v>33</v>
      </c>
      <c r="F94" s="214">
        <v>33</v>
      </c>
      <c r="G94" s="214">
        <f t="shared" si="9"/>
        <v>36.065573770491802</v>
      </c>
      <c r="H94" s="51"/>
      <c r="I94" s="51"/>
      <c r="J94" s="51"/>
      <c r="K94" s="51"/>
      <c r="L94" s="51"/>
      <c r="M94" s="51"/>
      <c r="N94" s="51"/>
      <c r="O94" s="40"/>
      <c r="P94" s="51"/>
      <c r="Q94" s="51"/>
      <c r="R94" s="65"/>
      <c r="S94" s="74"/>
      <c r="T94" s="166"/>
      <c r="U94" s="169" t="str">
        <f t="shared" si="8"/>
        <v>Windsor &amp; Maidenhead</v>
      </c>
      <c r="V94" s="170" t="b">
        <f t="shared" si="10"/>
        <v>0</v>
      </c>
      <c r="X94" s="165"/>
      <c r="Y94" s="165"/>
      <c r="Z94" s="165"/>
      <c r="AA94" s="165"/>
      <c r="AB94" s="165"/>
      <c r="AC94" s="165"/>
      <c r="AD94" s="165"/>
    </row>
    <row r="95" spans="1:30" s="168" customFormat="1" ht="14.25" customHeight="1" x14ac:dyDescent="0.2">
      <c r="A95" s="124">
        <v>872</v>
      </c>
      <c r="B95" s="53" t="s">
        <v>16</v>
      </c>
      <c r="C95" s="52"/>
      <c r="D95" s="256">
        <f>Turnover!D94</f>
        <v>86.3</v>
      </c>
      <c r="E95" s="279">
        <v>27.6</v>
      </c>
      <c r="F95" s="214">
        <v>20</v>
      </c>
      <c r="G95" s="214">
        <f t="shared" si="9"/>
        <v>24.231782265144865</v>
      </c>
      <c r="H95" s="51"/>
      <c r="I95" s="51"/>
      <c r="J95" s="51"/>
      <c r="K95" s="51"/>
      <c r="L95" s="51"/>
      <c r="M95" s="51"/>
      <c r="N95" s="51"/>
      <c r="O95" s="40"/>
      <c r="P95" s="51"/>
      <c r="Q95" s="51"/>
      <c r="R95" s="65"/>
      <c r="S95" s="74"/>
      <c r="T95" s="166"/>
      <c r="U95" s="169" t="str">
        <f t="shared" si="8"/>
        <v>Wokingham</v>
      </c>
      <c r="V95" s="170" t="b">
        <f t="shared" si="10"/>
        <v>0</v>
      </c>
      <c r="X95" s="165"/>
      <c r="Y95" s="165"/>
      <c r="Z95" s="165"/>
      <c r="AA95" s="165"/>
      <c r="AB95" s="165"/>
      <c r="AC95" s="165"/>
      <c r="AD95" s="165"/>
    </row>
    <row r="96" spans="1:30" s="168" customFormat="1" ht="14.25" customHeight="1" x14ac:dyDescent="0.2">
      <c r="A96" s="124">
        <v>108</v>
      </c>
      <c r="B96" s="70" t="s">
        <v>23</v>
      </c>
      <c r="C96" s="52"/>
      <c r="D96" s="217">
        <f>Turnover!D95</f>
        <v>4597.1000000000004</v>
      </c>
      <c r="E96" s="280">
        <v>1003.9</v>
      </c>
      <c r="F96" s="217">
        <v>822.2</v>
      </c>
      <c r="G96" s="217">
        <f t="shared" si="9"/>
        <v>17.923585074093911</v>
      </c>
      <c r="H96" s="51"/>
      <c r="I96" s="51"/>
      <c r="J96" s="51"/>
      <c r="K96" s="51"/>
      <c r="L96" s="51"/>
      <c r="M96" s="51"/>
      <c r="N96" s="51"/>
      <c r="O96" s="40"/>
      <c r="P96" s="51"/>
      <c r="Q96" s="51"/>
      <c r="R96" s="65"/>
      <c r="S96" s="74"/>
      <c r="T96" s="166"/>
      <c r="U96" s="169" t="str">
        <f t="shared" si="8"/>
        <v>South East</v>
      </c>
      <c r="V96" s="170" t="b">
        <f t="shared" si="10"/>
        <v>0</v>
      </c>
      <c r="X96" s="165"/>
      <c r="Y96" s="165"/>
      <c r="Z96" s="165"/>
      <c r="AA96" s="165"/>
      <c r="AB96" s="165"/>
      <c r="AC96" s="165"/>
      <c r="AD96" s="165"/>
    </row>
    <row r="97" spans="1:30" s="168" customFormat="1" ht="14.25" customHeight="1" x14ac:dyDescent="0.2">
      <c r="A97" s="124">
        <v>109</v>
      </c>
      <c r="B97" s="97" t="s">
        <v>43</v>
      </c>
      <c r="C97" s="52"/>
      <c r="D97" s="220">
        <f>Turnover!D96</f>
        <v>2740.3000000000006</v>
      </c>
      <c r="E97" s="281">
        <v>662.2</v>
      </c>
      <c r="F97" s="220">
        <v>499.4</v>
      </c>
      <c r="G97" s="220">
        <f t="shared" si="9"/>
        <v>19.462160176340923</v>
      </c>
      <c r="H97" s="51"/>
      <c r="I97" s="51"/>
      <c r="J97" s="51"/>
      <c r="K97" s="51"/>
      <c r="L97" s="51"/>
      <c r="M97" s="51"/>
      <c r="N97" s="51"/>
      <c r="O97" s="40"/>
      <c r="P97" s="51"/>
      <c r="Q97" s="51"/>
      <c r="R97" s="65"/>
      <c r="S97" s="74"/>
      <c r="T97" s="166"/>
      <c r="U97" s="169" t="str">
        <f t="shared" ref="U97:U98" si="11">B97</f>
        <v>South West</v>
      </c>
      <c r="V97" s="170" t="b">
        <f t="shared" si="10"/>
        <v>0</v>
      </c>
      <c r="X97" s="165"/>
      <c r="Y97" s="165"/>
      <c r="Z97" s="165"/>
      <c r="AA97" s="165"/>
      <c r="AB97" s="165"/>
      <c r="AC97" s="165"/>
      <c r="AD97" s="165"/>
    </row>
    <row r="98" spans="1:30" s="131" customFormat="1" ht="14.25" customHeight="1" x14ac:dyDescent="0.2">
      <c r="A98" s="124">
        <v>100</v>
      </c>
      <c r="B98" s="88" t="s">
        <v>38</v>
      </c>
      <c r="C98" s="49"/>
      <c r="D98" s="223">
        <f>Turnover!D97</f>
        <v>31635.100000000009</v>
      </c>
      <c r="E98" s="282">
        <v>6759.7</v>
      </c>
      <c r="F98" s="223">
        <v>5440.5</v>
      </c>
      <c r="G98" s="223">
        <f t="shared" si="9"/>
        <v>17.60576953129069</v>
      </c>
      <c r="H98" s="49"/>
      <c r="I98" s="49"/>
      <c r="J98" s="49"/>
      <c r="K98" s="49"/>
      <c r="L98" s="49"/>
      <c r="M98" s="49"/>
      <c r="N98" s="49"/>
      <c r="O98" s="40"/>
      <c r="P98" s="51"/>
      <c r="Q98" s="51"/>
      <c r="R98" s="60"/>
      <c r="S98" s="72"/>
      <c r="T98" s="156"/>
      <c r="U98" s="169" t="str">
        <f t="shared" si="11"/>
        <v>England</v>
      </c>
      <c r="V98" s="170" t="b">
        <f t="shared" si="10"/>
        <v>0</v>
      </c>
      <c r="X98" s="165"/>
      <c r="Y98" s="165"/>
      <c r="Z98" s="165"/>
      <c r="AA98" s="165"/>
      <c r="AB98" s="165"/>
      <c r="AC98" s="165"/>
      <c r="AD98" s="165"/>
    </row>
    <row r="99" spans="1:30" s="131" customFormat="1" ht="1.5" customHeight="1" x14ac:dyDescent="0.2">
      <c r="A99" s="61"/>
      <c r="B99" s="87"/>
      <c r="C99" s="80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60"/>
      <c r="S99" s="72"/>
      <c r="T99" s="156"/>
      <c r="X99" s="165"/>
      <c r="Y99" s="165"/>
      <c r="Z99" s="165"/>
      <c r="AA99" s="165"/>
      <c r="AB99" s="165"/>
      <c r="AC99" s="165"/>
      <c r="AD99" s="165"/>
    </row>
    <row r="100" spans="1:30" s="131" customFormat="1" ht="15" customHeight="1" x14ac:dyDescent="0.2">
      <c r="A100" s="61"/>
      <c r="B100" s="43"/>
      <c r="C100" s="43"/>
      <c r="D100" s="42"/>
      <c r="E100" s="42"/>
      <c r="F100" s="42"/>
      <c r="G100" s="42"/>
      <c r="H100" s="42"/>
      <c r="I100" s="44"/>
      <c r="J100" s="44"/>
      <c r="K100" s="44"/>
      <c r="L100" s="44"/>
      <c r="M100" s="44"/>
      <c r="N100" s="44"/>
      <c r="O100" s="44"/>
      <c r="P100" s="44"/>
      <c r="Q100" s="45"/>
      <c r="R100" s="60"/>
      <c r="S100" s="72"/>
      <c r="T100" s="156"/>
      <c r="X100" s="165"/>
      <c r="Y100" s="165"/>
      <c r="Z100" s="165"/>
      <c r="AA100" s="165"/>
      <c r="AB100" s="165"/>
      <c r="AC100" s="165"/>
      <c r="AD100" s="165"/>
    </row>
    <row r="101" spans="1:30" s="131" customFormat="1" ht="15" customHeight="1" x14ac:dyDescent="0.2">
      <c r="A101" s="438"/>
      <c r="B101" s="439"/>
      <c r="C101" s="439"/>
      <c r="D101" s="439"/>
      <c r="E101" s="439"/>
      <c r="F101" s="439"/>
      <c r="G101" s="439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40"/>
      <c r="S101" s="72"/>
      <c r="T101" s="156"/>
      <c r="X101" s="165"/>
      <c r="Y101" s="165"/>
      <c r="Z101" s="165"/>
      <c r="AA101" s="165"/>
      <c r="AB101" s="165"/>
      <c r="AC101" s="165"/>
      <c r="AD101" s="165"/>
    </row>
    <row r="102" spans="1:30" s="131" customFormat="1" ht="11.25" customHeight="1" x14ac:dyDescent="0.2">
      <c r="A102" s="441"/>
      <c r="B102" s="442"/>
      <c r="C102" s="442"/>
      <c r="D102" s="444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3"/>
      <c r="S102" s="72"/>
      <c r="T102" s="156"/>
      <c r="V102" s="173"/>
      <c r="X102" s="165"/>
      <c r="Y102" s="165"/>
      <c r="Z102" s="165"/>
      <c r="AA102" s="165"/>
      <c r="AB102" s="165"/>
      <c r="AC102" s="165"/>
      <c r="AD102" s="165"/>
    </row>
    <row r="103" spans="1:30" s="131" customFormat="1" ht="13.5" customHeight="1" x14ac:dyDescent="0.2">
      <c r="A103" s="56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  <c r="S103" s="72"/>
      <c r="T103" s="174"/>
      <c r="U103" s="175"/>
      <c r="V103" s="175"/>
      <c r="W103" s="175"/>
      <c r="X103" s="165"/>
      <c r="Y103" s="165"/>
      <c r="Z103" s="165"/>
      <c r="AA103" s="165"/>
      <c r="AB103" s="165"/>
      <c r="AC103" s="165"/>
      <c r="AD103" s="165"/>
    </row>
    <row r="104" spans="1:30" s="131" customFormat="1" ht="15" customHeight="1" x14ac:dyDescent="0.25">
      <c r="A104" s="59"/>
      <c r="B104" s="86" t="s">
        <v>80</v>
      </c>
      <c r="C104" s="51"/>
      <c r="D104" s="51"/>
      <c r="E104" s="51"/>
      <c r="F104" s="51"/>
      <c r="G104" s="5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60"/>
      <c r="S104" s="72"/>
      <c r="T104" s="156"/>
      <c r="U104" s="175"/>
      <c r="V104" s="175"/>
      <c r="W104" s="175"/>
      <c r="X104" s="165"/>
      <c r="Y104" s="165"/>
    </row>
    <row r="105" spans="1:30" s="131" customFormat="1" ht="18" customHeight="1" x14ac:dyDescent="0.2">
      <c r="A105" s="61"/>
      <c r="B105" s="95"/>
      <c r="C105" s="51"/>
      <c r="D105" s="51"/>
      <c r="E105" s="51"/>
      <c r="F105" s="51"/>
      <c r="G105" s="51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60"/>
      <c r="S105" s="72"/>
      <c r="T105" s="156"/>
      <c r="U105" s="175"/>
      <c r="V105" s="175"/>
      <c r="W105" s="175"/>
      <c r="X105" s="165"/>
      <c r="Y105" s="165"/>
    </row>
    <row r="106" spans="1:30" s="131" customFormat="1" ht="37.5" customHeight="1" x14ac:dyDescent="0.2">
      <c r="A106" s="61"/>
      <c r="B106" s="52"/>
      <c r="C106" s="52"/>
      <c r="D106" s="96" t="s">
        <v>66</v>
      </c>
      <c r="E106" s="92" t="s">
        <v>71</v>
      </c>
      <c r="F106" s="85" t="s">
        <v>84</v>
      </c>
      <c r="G106" s="98" t="s">
        <v>28</v>
      </c>
      <c r="H106" s="94" t="s">
        <v>87</v>
      </c>
      <c r="I106" s="38"/>
      <c r="J106" s="38"/>
      <c r="K106" s="38"/>
      <c r="L106" s="38"/>
      <c r="M106" s="38"/>
      <c r="N106" s="38"/>
      <c r="O106" s="38"/>
      <c r="P106" s="38"/>
      <c r="Q106" s="38"/>
      <c r="R106" s="60"/>
      <c r="S106" s="72"/>
      <c r="T106" s="156"/>
      <c r="U106" s="175"/>
      <c r="V106" s="175"/>
      <c r="W106" s="175"/>
      <c r="X106" s="165"/>
      <c r="Y106" s="165"/>
    </row>
    <row r="107" spans="1:30" s="164" customFormat="1" ht="16.5" customHeight="1" x14ac:dyDescent="0.2">
      <c r="A107" s="124">
        <v>867</v>
      </c>
      <c r="B107" s="53" t="s">
        <v>0</v>
      </c>
      <c r="C107" s="52"/>
      <c r="D107" s="229">
        <v>4</v>
      </c>
      <c r="E107" s="229">
        <v>8.6</v>
      </c>
      <c r="F107" s="212">
        <v>17.496229260935142</v>
      </c>
      <c r="G107" s="121"/>
      <c r="H107" s="257">
        <f>(F107-D107)</f>
        <v>13.496229260935142</v>
      </c>
      <c r="I107" s="38"/>
      <c r="J107" s="38"/>
      <c r="K107" s="38"/>
      <c r="L107" s="38"/>
      <c r="M107" s="38"/>
      <c r="N107" s="38"/>
      <c r="O107" s="38"/>
      <c r="P107" s="38"/>
      <c r="Q107" s="38"/>
      <c r="R107" s="63"/>
      <c r="S107" s="73"/>
      <c r="T107" s="161"/>
      <c r="U107" s="192" t="str">
        <f>B107</f>
        <v>Bracknell Forest</v>
      </c>
      <c r="V107" s="177" t="b">
        <f t="shared" ref="V107:V128" si="12">IF(U107=$V$2,H107)</f>
        <v>0</v>
      </c>
      <c r="W107" s="175"/>
      <c r="X107" s="165"/>
      <c r="Y107" s="165"/>
      <c r="Z107" s="131"/>
      <c r="AA107" s="131"/>
      <c r="AB107" s="131"/>
      <c r="AC107" s="131"/>
      <c r="AD107" s="131"/>
    </row>
    <row r="108" spans="1:30" ht="16.5" customHeight="1" x14ac:dyDescent="0.2">
      <c r="A108" s="124">
        <v>846</v>
      </c>
      <c r="B108" s="53" t="s">
        <v>22</v>
      </c>
      <c r="C108" s="52"/>
      <c r="D108" s="229">
        <v>0.4</v>
      </c>
      <c r="E108" s="229">
        <v>0</v>
      </c>
      <c r="F108" s="214">
        <v>0</v>
      </c>
      <c r="G108" s="121"/>
      <c r="H108" s="258">
        <f t="shared" ref="H108:H130" si="13">(F108-D108)</f>
        <v>-0.4</v>
      </c>
      <c r="I108" s="38"/>
      <c r="J108" s="41"/>
      <c r="K108" s="41"/>
      <c r="L108" s="41"/>
      <c r="M108" s="38"/>
      <c r="N108" s="38"/>
      <c r="O108" s="38"/>
      <c r="P108" s="38"/>
      <c r="Q108" s="38"/>
      <c r="R108" s="60"/>
      <c r="S108" s="72"/>
      <c r="T108" s="156"/>
      <c r="U108" s="192" t="str">
        <f t="shared" ref="U108:U128" si="14">B108</f>
        <v>Brighton &amp; Hove</v>
      </c>
      <c r="V108" s="177" t="b">
        <f t="shared" si="12"/>
        <v>0</v>
      </c>
      <c r="W108" s="175"/>
      <c r="X108" s="165"/>
      <c r="Y108" s="165"/>
    </row>
    <row r="109" spans="1:30" ht="16.5" customHeight="1" x14ac:dyDescent="0.2">
      <c r="A109" s="124">
        <v>825</v>
      </c>
      <c r="B109" s="53" t="s">
        <v>8</v>
      </c>
      <c r="C109" s="52"/>
      <c r="D109" s="229">
        <v>32.1</v>
      </c>
      <c r="E109" s="229">
        <v>33.4</v>
      </c>
      <c r="F109" s="214">
        <v>29.226901319924576</v>
      </c>
      <c r="G109" s="121"/>
      <c r="H109" s="258">
        <f t="shared" si="13"/>
        <v>-2.8730986800754259</v>
      </c>
      <c r="I109" s="38"/>
      <c r="J109" s="41"/>
      <c r="K109" s="41"/>
      <c r="L109" s="41"/>
      <c r="M109" s="38"/>
      <c r="N109" s="38"/>
      <c r="O109" s="38"/>
      <c r="P109" s="38"/>
      <c r="Q109" s="38"/>
      <c r="R109" s="60"/>
      <c r="S109" s="72"/>
      <c r="T109" s="156"/>
      <c r="U109" s="192" t="str">
        <f t="shared" si="14"/>
        <v>Buckinghamshire</v>
      </c>
      <c r="V109" s="177" t="b">
        <f t="shared" si="12"/>
        <v>0</v>
      </c>
      <c r="W109" s="175"/>
      <c r="X109" s="165"/>
      <c r="Y109" s="165"/>
      <c r="Z109" s="178"/>
    </row>
    <row r="110" spans="1:30" ht="16.5" customHeight="1" x14ac:dyDescent="0.2">
      <c r="A110" s="124">
        <v>845</v>
      </c>
      <c r="B110" s="53" t="s">
        <v>4</v>
      </c>
      <c r="C110" s="52"/>
      <c r="D110" s="229">
        <v>0.3</v>
      </c>
      <c r="E110" s="230">
        <v>0.3</v>
      </c>
      <c r="F110" s="214">
        <v>1.4556040756914119</v>
      </c>
      <c r="G110" s="121"/>
      <c r="H110" s="258">
        <f t="shared" si="13"/>
        <v>1.1556040756914119</v>
      </c>
      <c r="I110" s="38"/>
      <c r="J110" s="41"/>
      <c r="K110" s="41"/>
      <c r="L110" s="41"/>
      <c r="M110" s="38"/>
      <c r="N110" s="38"/>
      <c r="O110" s="38"/>
      <c r="P110" s="38"/>
      <c r="Q110" s="38"/>
      <c r="R110" s="60"/>
      <c r="S110" s="72"/>
      <c r="T110" s="156"/>
      <c r="U110" s="192" t="str">
        <f t="shared" si="14"/>
        <v>East Sussex</v>
      </c>
      <c r="V110" s="177" t="b">
        <f t="shared" si="12"/>
        <v>0</v>
      </c>
      <c r="W110" s="175"/>
      <c r="X110" s="165"/>
      <c r="Y110" s="165"/>
      <c r="Z110" s="48"/>
    </row>
    <row r="111" spans="1:30" ht="16.5" customHeight="1" x14ac:dyDescent="0.2">
      <c r="A111" s="124">
        <v>850</v>
      </c>
      <c r="B111" s="53" t="s">
        <v>6</v>
      </c>
      <c r="C111" s="52"/>
      <c r="D111" s="229">
        <v>16.600000000000001</v>
      </c>
      <c r="E111" s="229">
        <v>18.8</v>
      </c>
      <c r="F111" s="214">
        <v>22.094306891657467</v>
      </c>
      <c r="G111" s="121"/>
      <c r="H111" s="258">
        <f t="shared" si="13"/>
        <v>5.494306891657466</v>
      </c>
      <c r="I111" s="38"/>
      <c r="J111" s="41"/>
      <c r="K111" s="41"/>
      <c r="L111" s="41"/>
      <c r="M111" s="38"/>
      <c r="N111" s="38"/>
      <c r="O111" s="38"/>
      <c r="P111" s="38"/>
      <c r="Q111" s="38"/>
      <c r="R111" s="60"/>
      <c r="S111" s="72"/>
      <c r="T111" s="156"/>
      <c r="U111" s="192" t="str">
        <f t="shared" si="14"/>
        <v>Hampshire</v>
      </c>
      <c r="V111" s="177" t="b">
        <f t="shared" si="12"/>
        <v>0</v>
      </c>
      <c r="W111" s="175"/>
      <c r="X111" s="165"/>
      <c r="Y111" s="165"/>
    </row>
    <row r="112" spans="1:30" ht="16.5" customHeight="1" x14ac:dyDescent="0.2">
      <c r="A112" s="124">
        <v>921</v>
      </c>
      <c r="B112" s="53" t="s">
        <v>1</v>
      </c>
      <c r="C112" s="52"/>
      <c r="D112" s="229">
        <v>12.2</v>
      </c>
      <c r="E112" s="229">
        <v>22.4</v>
      </c>
      <c r="F112" s="214">
        <v>25.882352941176475</v>
      </c>
      <c r="G112" s="121"/>
      <c r="H112" s="258">
        <f t="shared" si="13"/>
        <v>13.682352941176475</v>
      </c>
      <c r="I112" s="38"/>
      <c r="J112" s="41"/>
      <c r="K112" s="41"/>
      <c r="L112" s="41"/>
      <c r="M112" s="38"/>
      <c r="N112" s="38"/>
      <c r="O112" s="38"/>
      <c r="P112" s="38"/>
      <c r="Q112" s="38"/>
      <c r="R112" s="60"/>
      <c r="S112" s="72"/>
      <c r="T112" s="156"/>
      <c r="U112" s="192" t="str">
        <f t="shared" si="14"/>
        <v>Isle of Wight</v>
      </c>
      <c r="V112" s="177" t="b">
        <f t="shared" si="12"/>
        <v>0</v>
      </c>
      <c r="W112" s="175"/>
      <c r="X112" s="165"/>
      <c r="Y112" s="165"/>
    </row>
    <row r="113" spans="1:25" ht="16.5" customHeight="1" x14ac:dyDescent="0.2">
      <c r="A113" s="124">
        <v>886</v>
      </c>
      <c r="B113" s="53" t="s">
        <v>9</v>
      </c>
      <c r="C113" s="52"/>
      <c r="D113" s="229">
        <v>10.3</v>
      </c>
      <c r="E113" s="229">
        <v>11</v>
      </c>
      <c r="F113" s="214">
        <v>12.287005911672654</v>
      </c>
      <c r="G113" s="121"/>
      <c r="H113" s="258">
        <f t="shared" si="13"/>
        <v>1.9870059116726537</v>
      </c>
      <c r="I113" s="38"/>
      <c r="J113" s="41"/>
      <c r="K113" s="41"/>
      <c r="L113" s="41"/>
      <c r="M113" s="38"/>
      <c r="N113" s="38"/>
      <c r="O113" s="38"/>
      <c r="P113" s="38"/>
      <c r="Q113" s="38"/>
      <c r="R113" s="60"/>
      <c r="S113" s="72"/>
      <c r="T113" s="156"/>
      <c r="U113" s="192" t="str">
        <f t="shared" si="14"/>
        <v>Kent</v>
      </c>
      <c r="V113" s="177" t="b">
        <f t="shared" si="12"/>
        <v>0</v>
      </c>
      <c r="W113" s="175"/>
      <c r="X113" s="165"/>
      <c r="Y113" s="165"/>
    </row>
    <row r="114" spans="1:25" s="131" customFormat="1" ht="16.5" customHeight="1" x14ac:dyDescent="0.2">
      <c r="A114" s="124">
        <v>887</v>
      </c>
      <c r="B114" s="53" t="s">
        <v>2</v>
      </c>
      <c r="C114" s="52"/>
      <c r="D114" s="229">
        <v>35.6</v>
      </c>
      <c r="E114" s="229">
        <v>19.899999999999999</v>
      </c>
      <c r="F114" s="214">
        <v>26.204238921001927</v>
      </c>
      <c r="G114" s="121"/>
      <c r="H114" s="258">
        <f t="shared" si="13"/>
        <v>-9.3957610789980741</v>
      </c>
      <c r="I114" s="38"/>
      <c r="J114" s="41"/>
      <c r="K114" s="41"/>
      <c r="L114" s="41"/>
      <c r="M114" s="38"/>
      <c r="N114" s="38"/>
      <c r="O114" s="38"/>
      <c r="P114" s="38"/>
      <c r="Q114" s="38"/>
      <c r="R114" s="60"/>
      <c r="S114" s="72"/>
      <c r="T114" s="156"/>
      <c r="U114" s="192" t="str">
        <f t="shared" si="14"/>
        <v>Medway</v>
      </c>
      <c r="V114" s="177" t="b">
        <f t="shared" si="12"/>
        <v>0</v>
      </c>
      <c r="W114" s="175"/>
      <c r="X114" s="165"/>
      <c r="Y114" s="165"/>
    </row>
    <row r="115" spans="1:25" s="131" customFormat="1" ht="16.5" customHeight="1" x14ac:dyDescent="0.2">
      <c r="A115" s="124">
        <v>826</v>
      </c>
      <c r="B115" s="53" t="s">
        <v>10</v>
      </c>
      <c r="C115" s="52"/>
      <c r="D115" s="229">
        <v>6.2</v>
      </c>
      <c r="E115" s="229">
        <v>9.8000000000000007</v>
      </c>
      <c r="F115" s="214">
        <v>11.150234741784038</v>
      </c>
      <c r="G115" s="121"/>
      <c r="H115" s="258">
        <f t="shared" si="13"/>
        <v>4.9502347417840378</v>
      </c>
      <c r="I115" s="38"/>
      <c r="J115" s="41"/>
      <c r="K115" s="41"/>
      <c r="L115" s="41"/>
      <c r="M115" s="38"/>
      <c r="N115" s="38"/>
      <c r="O115" s="38"/>
      <c r="P115" s="38"/>
      <c r="Q115" s="38"/>
      <c r="R115" s="60"/>
      <c r="S115" s="72"/>
      <c r="T115" s="156"/>
      <c r="U115" s="192" t="str">
        <f t="shared" si="14"/>
        <v>Milton Keynes</v>
      </c>
      <c r="V115" s="177" t="b">
        <f t="shared" si="12"/>
        <v>0</v>
      </c>
      <c r="W115" s="175"/>
      <c r="X115" s="165"/>
      <c r="Y115" s="165"/>
    </row>
    <row r="116" spans="1:25" s="131" customFormat="1" ht="16.5" customHeight="1" x14ac:dyDescent="0.2">
      <c r="A116" s="124">
        <v>931</v>
      </c>
      <c r="B116" s="53" t="s">
        <v>11</v>
      </c>
      <c r="C116" s="52"/>
      <c r="D116" s="229">
        <v>11.4</v>
      </c>
      <c r="E116" s="229">
        <v>13.8</v>
      </c>
      <c r="F116" s="214">
        <v>10.444444444444445</v>
      </c>
      <c r="G116" s="121"/>
      <c r="H116" s="258">
        <f t="shared" si="13"/>
        <v>-0.95555555555555571</v>
      </c>
      <c r="I116" s="38"/>
      <c r="J116" s="41"/>
      <c r="K116" s="41"/>
      <c r="L116" s="41"/>
      <c r="M116" s="38"/>
      <c r="N116" s="38"/>
      <c r="O116" s="38"/>
      <c r="P116" s="38"/>
      <c r="Q116" s="38"/>
      <c r="R116" s="60"/>
      <c r="S116" s="72"/>
      <c r="T116" s="156"/>
      <c r="U116" s="192" t="str">
        <f t="shared" si="14"/>
        <v>Oxfordshire</v>
      </c>
      <c r="V116" s="177" t="b">
        <f t="shared" si="12"/>
        <v>0</v>
      </c>
      <c r="W116" s="175"/>
      <c r="X116" s="165"/>
      <c r="Y116" s="165"/>
    </row>
    <row r="117" spans="1:25" s="131" customFormat="1" ht="16.5" customHeight="1" x14ac:dyDescent="0.2">
      <c r="A117" s="124">
        <v>851</v>
      </c>
      <c r="B117" s="53" t="s">
        <v>12</v>
      </c>
      <c r="C117" s="52"/>
      <c r="D117" s="229">
        <v>1</v>
      </c>
      <c r="E117" s="229">
        <v>5</v>
      </c>
      <c r="F117" s="214">
        <v>4.6542553191489358</v>
      </c>
      <c r="G117" s="121"/>
      <c r="H117" s="258">
        <f t="shared" si="13"/>
        <v>3.6542553191489358</v>
      </c>
      <c r="I117" s="38"/>
      <c r="J117" s="41"/>
      <c r="K117" s="41"/>
      <c r="L117" s="41"/>
      <c r="M117" s="38"/>
      <c r="N117" s="38"/>
      <c r="O117" s="38"/>
      <c r="P117" s="38"/>
      <c r="Q117" s="38"/>
      <c r="R117" s="60"/>
      <c r="S117" s="72"/>
      <c r="T117" s="156"/>
      <c r="U117" s="192" t="str">
        <f t="shared" si="14"/>
        <v>Portsmouth</v>
      </c>
      <c r="V117" s="177" t="b">
        <f t="shared" si="12"/>
        <v>0</v>
      </c>
      <c r="W117" s="175"/>
      <c r="X117" s="165"/>
      <c r="Y117" s="165"/>
    </row>
    <row r="118" spans="1:25" s="131" customFormat="1" ht="16.5" customHeight="1" x14ac:dyDescent="0.2">
      <c r="A118" s="124">
        <v>870</v>
      </c>
      <c r="B118" s="53" t="s">
        <v>3</v>
      </c>
      <c r="C118" s="52"/>
      <c r="D118" s="229">
        <v>28</v>
      </c>
      <c r="E118" s="229">
        <v>23.8</v>
      </c>
      <c r="F118" s="214">
        <v>27.796610169491526</v>
      </c>
      <c r="G118" s="121"/>
      <c r="H118" s="258">
        <f t="shared" si="13"/>
        <v>-0.20338983050847403</v>
      </c>
      <c r="I118" s="38"/>
      <c r="J118" s="41"/>
      <c r="K118" s="41"/>
      <c r="L118" s="41"/>
      <c r="M118" s="38"/>
      <c r="N118" s="38"/>
      <c r="O118" s="38"/>
      <c r="P118" s="38"/>
      <c r="Q118" s="38"/>
      <c r="R118" s="60"/>
      <c r="S118" s="72"/>
      <c r="T118" s="156"/>
      <c r="U118" s="192" t="str">
        <f t="shared" si="14"/>
        <v>Reading</v>
      </c>
      <c r="V118" s="177" t="b">
        <f t="shared" si="12"/>
        <v>0</v>
      </c>
      <c r="W118" s="175"/>
      <c r="X118" s="165"/>
      <c r="Y118" s="165"/>
    </row>
    <row r="119" spans="1:25" s="131" customFormat="1" ht="16.5" customHeight="1" x14ac:dyDescent="0.2">
      <c r="A119" s="124">
        <v>871</v>
      </c>
      <c r="B119" s="53" t="s">
        <v>13</v>
      </c>
      <c r="C119" s="52"/>
      <c r="D119" s="229">
        <v>46.3</v>
      </c>
      <c r="E119" s="229">
        <v>40.9</v>
      </c>
      <c r="F119" s="214">
        <v>38.545953360768173</v>
      </c>
      <c r="G119" s="121"/>
      <c r="H119" s="258">
        <f t="shared" si="13"/>
        <v>-7.7540466392318237</v>
      </c>
      <c r="I119" s="38"/>
      <c r="J119" s="41"/>
      <c r="K119" s="41"/>
      <c r="L119" s="41"/>
      <c r="M119" s="38"/>
      <c r="N119" s="38"/>
      <c r="O119" s="38"/>
      <c r="P119" s="38"/>
      <c r="Q119" s="38"/>
      <c r="R119" s="60"/>
      <c r="S119" s="72"/>
      <c r="T119" s="156"/>
      <c r="U119" s="192" t="str">
        <f t="shared" si="14"/>
        <v>Slough</v>
      </c>
      <c r="V119" s="177" t="b">
        <f t="shared" si="12"/>
        <v>0</v>
      </c>
      <c r="W119" s="175"/>
      <c r="X119" s="165"/>
      <c r="Y119" s="165"/>
    </row>
    <row r="120" spans="1:25" s="131" customFormat="1" ht="16.5" customHeight="1" x14ac:dyDescent="0.2">
      <c r="A120" s="124">
        <v>933</v>
      </c>
      <c r="B120" s="53" t="s">
        <v>27</v>
      </c>
      <c r="C120" s="52"/>
      <c r="D120" s="229">
        <v>10.6</v>
      </c>
      <c r="E120" s="229">
        <v>8.4</v>
      </c>
      <c r="F120" s="214">
        <v>8.9604480224011187</v>
      </c>
      <c r="G120" s="121"/>
      <c r="H120" s="258">
        <f t="shared" si="13"/>
        <v>-1.6395519775988809</v>
      </c>
      <c r="I120" s="38"/>
      <c r="J120" s="41"/>
      <c r="K120" s="41"/>
      <c r="L120" s="41"/>
      <c r="M120" s="38"/>
      <c r="N120" s="38"/>
      <c r="O120" s="38"/>
      <c r="P120" s="38"/>
      <c r="Q120" s="38"/>
      <c r="R120" s="60"/>
      <c r="S120" s="72"/>
      <c r="T120" s="156"/>
      <c r="U120" s="192" t="str">
        <f t="shared" si="14"/>
        <v>Somerset</v>
      </c>
      <c r="V120" s="177" t="b">
        <f t="shared" si="12"/>
        <v>0</v>
      </c>
      <c r="W120" s="175"/>
      <c r="X120" s="165"/>
      <c r="Y120" s="165"/>
    </row>
    <row r="121" spans="1:25" s="131" customFormat="1" ht="16.5" customHeight="1" x14ac:dyDescent="0.2">
      <c r="A121" s="124">
        <v>852</v>
      </c>
      <c r="B121" s="53" t="s">
        <v>14</v>
      </c>
      <c r="C121" s="52"/>
      <c r="D121" s="229">
        <v>21</v>
      </c>
      <c r="E121" s="229">
        <v>18</v>
      </c>
      <c r="F121" s="214">
        <v>16.519499632082415</v>
      </c>
      <c r="G121" s="122"/>
      <c r="H121" s="258">
        <f t="shared" si="13"/>
        <v>-4.4805003679175854</v>
      </c>
      <c r="I121" s="38"/>
      <c r="J121" s="41"/>
      <c r="K121" s="41"/>
      <c r="L121" s="41"/>
      <c r="M121" s="38"/>
      <c r="N121" s="38"/>
      <c r="O121" s="38"/>
      <c r="P121" s="38"/>
      <c r="Q121" s="38"/>
      <c r="R121" s="60"/>
      <c r="S121" s="72"/>
      <c r="T121" s="156"/>
      <c r="U121" s="192" t="str">
        <f t="shared" si="14"/>
        <v>Southampton</v>
      </c>
      <c r="V121" s="177" t="b">
        <f t="shared" si="12"/>
        <v>0</v>
      </c>
      <c r="W121" s="175"/>
      <c r="X121" s="165"/>
      <c r="Y121" s="165"/>
    </row>
    <row r="122" spans="1:25" s="131" customFormat="1" ht="16.5" customHeight="1" x14ac:dyDescent="0.2">
      <c r="A122" s="124">
        <v>936</v>
      </c>
      <c r="B122" s="53" t="s">
        <v>7</v>
      </c>
      <c r="C122" s="52"/>
      <c r="D122" s="229">
        <v>30.3</v>
      </c>
      <c r="E122" s="229">
        <v>23.9</v>
      </c>
      <c r="F122" s="214">
        <v>26.073131955484897</v>
      </c>
      <c r="G122" s="122"/>
      <c r="H122" s="258">
        <f t="shared" si="13"/>
        <v>-4.2268680445151041</v>
      </c>
      <c r="I122" s="38"/>
      <c r="J122" s="41"/>
      <c r="K122" s="41"/>
      <c r="L122" s="41"/>
      <c r="M122" s="38"/>
      <c r="N122" s="38"/>
      <c r="O122" s="38"/>
      <c r="P122" s="38"/>
      <c r="Q122" s="38"/>
      <c r="R122" s="60"/>
      <c r="S122" s="72"/>
      <c r="T122" s="156"/>
      <c r="U122" s="192" t="str">
        <f t="shared" si="14"/>
        <v>Surrey</v>
      </c>
      <c r="V122" s="177" t="b">
        <f t="shared" si="12"/>
        <v>0</v>
      </c>
      <c r="W122" s="175"/>
      <c r="X122" s="165"/>
      <c r="Y122" s="165"/>
    </row>
    <row r="123" spans="1:25" s="131" customFormat="1" ht="16.5" customHeight="1" x14ac:dyDescent="0.2">
      <c r="A123" s="124">
        <v>866</v>
      </c>
      <c r="B123" s="53" t="s">
        <v>41</v>
      </c>
      <c r="C123" s="52"/>
      <c r="D123" s="229">
        <v>35.1</v>
      </c>
      <c r="E123" s="229">
        <v>37.200000000000003</v>
      </c>
      <c r="F123" s="214">
        <v>33.514046328240511</v>
      </c>
      <c r="G123" s="122"/>
      <c r="H123" s="258">
        <f t="shared" si="13"/>
        <v>-1.5859536717594906</v>
      </c>
      <c r="I123" s="38"/>
      <c r="J123" s="41"/>
      <c r="K123" s="41"/>
      <c r="L123" s="41"/>
      <c r="M123" s="38"/>
      <c r="N123" s="38"/>
      <c r="O123" s="38"/>
      <c r="P123" s="38"/>
      <c r="Q123" s="38"/>
      <c r="R123" s="60"/>
      <c r="S123" s="72"/>
      <c r="T123" s="156"/>
      <c r="U123" s="192" t="str">
        <f t="shared" si="14"/>
        <v>Swindon</v>
      </c>
      <c r="V123" s="177" t="b">
        <f t="shared" si="12"/>
        <v>0</v>
      </c>
      <c r="W123" s="175"/>
      <c r="X123" s="165"/>
      <c r="Y123" s="165"/>
    </row>
    <row r="124" spans="1:25" s="131" customFormat="1" ht="16.5" customHeight="1" x14ac:dyDescent="0.2">
      <c r="A124" s="124">
        <v>869</v>
      </c>
      <c r="B124" s="53" t="s">
        <v>15</v>
      </c>
      <c r="C124" s="52"/>
      <c r="D124" s="229">
        <v>10.5</v>
      </c>
      <c r="E124" s="230">
        <v>16.5</v>
      </c>
      <c r="F124" s="214">
        <v>32.991612301957126</v>
      </c>
      <c r="G124" s="122"/>
      <c r="H124" s="258">
        <f t="shared" si="13"/>
        <v>22.491612301957126</v>
      </c>
      <c r="I124" s="38"/>
      <c r="J124" s="41"/>
      <c r="K124" s="41"/>
      <c r="L124" s="41"/>
      <c r="M124" s="38"/>
      <c r="N124" s="38"/>
      <c r="O124" s="38"/>
      <c r="P124" s="38"/>
      <c r="Q124" s="38"/>
      <c r="R124" s="60"/>
      <c r="S124" s="72"/>
      <c r="T124" s="156"/>
      <c r="U124" s="192" t="str">
        <f t="shared" si="14"/>
        <v>West Berkshire</v>
      </c>
      <c r="V124" s="177" t="b">
        <f t="shared" si="12"/>
        <v>0</v>
      </c>
      <c r="W124" s="175"/>
      <c r="X124" s="165"/>
      <c r="Y124" s="165"/>
    </row>
    <row r="125" spans="1:25" s="131" customFormat="1" ht="16.5" customHeight="1" x14ac:dyDescent="0.2">
      <c r="A125" s="124">
        <v>938</v>
      </c>
      <c r="B125" s="53" t="s">
        <v>5</v>
      </c>
      <c r="C125" s="52"/>
      <c r="D125" s="229">
        <v>15.9</v>
      </c>
      <c r="E125" s="230">
        <v>12.9</v>
      </c>
      <c r="F125" s="214">
        <v>15.354767184035476</v>
      </c>
      <c r="G125" s="122"/>
      <c r="H125" s="258">
        <f t="shared" si="13"/>
        <v>-0.54523281596452478</v>
      </c>
      <c r="I125" s="38"/>
      <c r="J125" s="41"/>
      <c r="K125" s="41"/>
      <c r="L125" s="41"/>
      <c r="M125" s="38"/>
      <c r="N125" s="38"/>
      <c r="O125" s="38"/>
      <c r="P125" s="38"/>
      <c r="Q125" s="38"/>
      <c r="R125" s="60"/>
      <c r="S125" s="72"/>
      <c r="T125" s="156"/>
      <c r="U125" s="192" t="str">
        <f t="shared" si="14"/>
        <v>West Sussex</v>
      </c>
      <c r="V125" s="177" t="b">
        <f t="shared" si="12"/>
        <v>0</v>
      </c>
      <c r="W125" s="175"/>
      <c r="X125" s="165"/>
      <c r="Y125" s="165"/>
    </row>
    <row r="126" spans="1:25" s="131" customFormat="1" ht="16.5" customHeight="1" x14ac:dyDescent="0.2">
      <c r="A126" s="124">
        <v>868</v>
      </c>
      <c r="B126" s="53" t="s">
        <v>21</v>
      </c>
      <c r="C126" s="52"/>
      <c r="D126" s="230">
        <v>28.6</v>
      </c>
      <c r="E126" s="229">
        <v>26.9</v>
      </c>
      <c r="F126" s="214">
        <v>36.065573770491802</v>
      </c>
      <c r="G126" s="122"/>
      <c r="H126" s="258">
        <f t="shared" si="13"/>
        <v>7.465573770491801</v>
      </c>
      <c r="I126" s="38"/>
      <c r="J126" s="41"/>
      <c r="K126" s="41"/>
      <c r="L126" s="41"/>
      <c r="M126" s="38"/>
      <c r="N126" s="38"/>
      <c r="O126" s="38"/>
      <c r="P126" s="38"/>
      <c r="Q126" s="38"/>
      <c r="R126" s="60"/>
      <c r="S126" s="72"/>
      <c r="T126" s="156"/>
      <c r="U126" s="192" t="str">
        <f t="shared" si="14"/>
        <v>Windsor &amp; Maidenhead</v>
      </c>
      <c r="V126" s="177" t="b">
        <f t="shared" si="12"/>
        <v>0</v>
      </c>
      <c r="W126" s="175"/>
      <c r="X126" s="165"/>
      <c r="Y126" s="165"/>
    </row>
    <row r="127" spans="1:25" s="131" customFormat="1" ht="16.5" customHeight="1" x14ac:dyDescent="0.2">
      <c r="A127" s="124">
        <v>872</v>
      </c>
      <c r="B127" s="53" t="s">
        <v>16</v>
      </c>
      <c r="C127" s="52"/>
      <c r="D127" s="230">
        <v>23.7</v>
      </c>
      <c r="E127" s="229">
        <v>14.7</v>
      </c>
      <c r="F127" s="214">
        <v>24.231782265144865</v>
      </c>
      <c r="G127" s="122"/>
      <c r="H127" s="258">
        <f t="shared" si="13"/>
        <v>0.53178226514486582</v>
      </c>
      <c r="I127" s="38"/>
      <c r="J127" s="41"/>
      <c r="K127" s="41"/>
      <c r="L127" s="41"/>
      <c r="M127" s="38"/>
      <c r="N127" s="38"/>
      <c r="O127" s="38"/>
      <c r="P127" s="38"/>
      <c r="Q127" s="38"/>
      <c r="R127" s="60"/>
      <c r="S127" s="72"/>
      <c r="T127" s="156"/>
      <c r="U127" s="192" t="str">
        <f t="shared" si="14"/>
        <v>Wokingham</v>
      </c>
      <c r="V127" s="177" t="b">
        <f t="shared" si="12"/>
        <v>0</v>
      </c>
    </row>
    <row r="128" spans="1:25" s="131" customFormat="1" ht="16.5" customHeight="1" x14ac:dyDescent="0.2">
      <c r="A128" s="124">
        <v>108</v>
      </c>
      <c r="B128" s="70" t="s">
        <v>23</v>
      </c>
      <c r="C128" s="52"/>
      <c r="D128" s="231">
        <v>17.3</v>
      </c>
      <c r="E128" s="231">
        <v>16.2</v>
      </c>
      <c r="F128" s="217">
        <v>17.923585074093911</v>
      </c>
      <c r="G128" s="122"/>
      <c r="H128" s="259">
        <f t="shared" si="13"/>
        <v>0.62358507409390995</v>
      </c>
      <c r="I128" s="38"/>
      <c r="J128" s="41"/>
      <c r="K128" s="41"/>
      <c r="L128" s="41"/>
      <c r="M128" s="38"/>
      <c r="N128" s="38"/>
      <c r="O128" s="38"/>
      <c r="P128" s="38"/>
      <c r="Q128" s="38"/>
      <c r="R128" s="60"/>
      <c r="S128" s="72"/>
      <c r="T128" s="156"/>
      <c r="U128" s="192" t="str">
        <f t="shared" si="14"/>
        <v>South East</v>
      </c>
      <c r="V128" s="177" t="b">
        <f t="shared" si="12"/>
        <v>0</v>
      </c>
    </row>
    <row r="129" spans="1:28" s="131" customFormat="1" ht="16.5" customHeight="1" x14ac:dyDescent="0.2">
      <c r="A129" s="124">
        <v>109</v>
      </c>
      <c r="B129" s="97" t="s">
        <v>43</v>
      </c>
      <c r="C129" s="52"/>
      <c r="D129" s="232">
        <v>16.399999999999999</v>
      </c>
      <c r="E129" s="232">
        <v>17.8</v>
      </c>
      <c r="F129" s="220">
        <v>19.462160176340923</v>
      </c>
      <c r="G129" s="122"/>
      <c r="H129" s="260">
        <f t="shared" si="13"/>
        <v>3.0621601763409245</v>
      </c>
      <c r="I129" s="38"/>
      <c r="J129" s="41"/>
      <c r="K129" s="41"/>
      <c r="L129" s="41"/>
      <c r="M129" s="38"/>
      <c r="N129" s="38"/>
      <c r="O129" s="38"/>
      <c r="P129" s="38"/>
      <c r="Q129" s="38"/>
      <c r="R129" s="60"/>
      <c r="S129" s="72"/>
      <c r="T129" s="156"/>
      <c r="U129" s="192" t="str">
        <f t="shared" ref="U129:U130" si="15">B129</f>
        <v>South West</v>
      </c>
      <c r="V129" s="177" t="b">
        <f t="shared" ref="V129:V130" si="16">IF(U129=$V$2,H129)</f>
        <v>0</v>
      </c>
    </row>
    <row r="130" spans="1:28" s="131" customFormat="1" ht="16.5" customHeight="1" x14ac:dyDescent="0.2">
      <c r="A130" s="124">
        <v>100</v>
      </c>
      <c r="B130" s="88" t="s">
        <v>38</v>
      </c>
      <c r="C130" s="49"/>
      <c r="D130" s="233">
        <v>15.4</v>
      </c>
      <c r="E130" s="233">
        <v>15.5</v>
      </c>
      <c r="F130" s="223">
        <v>17.60576953129069</v>
      </c>
      <c r="G130" s="122"/>
      <c r="H130" s="261">
        <f t="shared" si="13"/>
        <v>2.2057695312906898</v>
      </c>
      <c r="I130" s="38"/>
      <c r="J130" s="38"/>
      <c r="K130" s="38"/>
      <c r="L130" s="38"/>
      <c r="M130" s="38"/>
      <c r="N130" s="38"/>
      <c r="O130" s="38"/>
      <c r="P130" s="38"/>
      <c r="Q130" s="38"/>
      <c r="R130" s="60"/>
      <c r="S130" s="72"/>
      <c r="T130" s="156"/>
      <c r="U130" s="192" t="str">
        <f t="shared" si="15"/>
        <v>England</v>
      </c>
      <c r="V130" s="177" t="b">
        <f t="shared" si="16"/>
        <v>0</v>
      </c>
    </row>
    <row r="131" spans="1:28" s="131" customFormat="1" ht="1.5" customHeight="1" x14ac:dyDescent="0.2">
      <c r="A131" s="83"/>
      <c r="B131" s="50"/>
      <c r="C131" s="50"/>
      <c r="D131" s="48"/>
      <c r="E131" s="48"/>
      <c r="F131" s="48"/>
      <c r="G131" s="48"/>
      <c r="H131" s="48"/>
      <c r="I131" s="38"/>
      <c r="J131" s="38"/>
      <c r="K131" s="38"/>
      <c r="L131" s="38"/>
      <c r="M131" s="38"/>
      <c r="N131" s="38"/>
      <c r="O131" s="38"/>
      <c r="P131" s="38"/>
      <c r="Q131" s="38"/>
      <c r="R131" s="60"/>
      <c r="S131" s="72"/>
      <c r="T131" s="156"/>
      <c r="AA131" s="193"/>
    </row>
    <row r="132" spans="1:28" s="131" customFormat="1" ht="15" customHeight="1" x14ac:dyDescent="0.2">
      <c r="A132" s="61"/>
      <c r="B132" s="43"/>
      <c r="C132" s="43"/>
      <c r="D132" s="42"/>
      <c r="E132" s="42"/>
      <c r="F132" s="42"/>
      <c r="G132" s="42"/>
      <c r="H132" s="42"/>
      <c r="I132" s="44"/>
      <c r="J132" s="44"/>
      <c r="K132" s="44"/>
      <c r="L132" s="44"/>
      <c r="M132" s="44"/>
      <c r="N132" s="44"/>
      <c r="O132" s="44"/>
      <c r="P132" s="44"/>
      <c r="Q132" s="45"/>
      <c r="R132" s="60"/>
      <c r="S132" s="72"/>
      <c r="T132" s="156"/>
    </row>
    <row r="133" spans="1:28" s="131" customFormat="1" ht="15" customHeight="1" x14ac:dyDescent="0.2">
      <c r="A133" s="438"/>
      <c r="B133" s="439"/>
      <c r="C133" s="439"/>
      <c r="D133" s="439"/>
      <c r="E133" s="439"/>
      <c r="F133" s="439"/>
      <c r="G133" s="439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40"/>
      <c r="S133" s="72"/>
      <c r="T133" s="156"/>
    </row>
    <row r="134" spans="1:28" s="131" customFormat="1" ht="11.25" customHeight="1" x14ac:dyDescent="0.2">
      <c r="A134" s="441"/>
      <c r="B134" s="442"/>
      <c r="C134" s="442"/>
      <c r="D134" s="444"/>
      <c r="E134" s="442"/>
      <c r="F134" s="442"/>
      <c r="G134" s="442"/>
      <c r="H134" s="442"/>
      <c r="I134" s="442"/>
      <c r="J134" s="442"/>
      <c r="K134" s="442"/>
      <c r="L134" s="442"/>
      <c r="M134" s="442"/>
      <c r="N134" s="442"/>
      <c r="O134" s="442"/>
      <c r="P134" s="442"/>
      <c r="Q134" s="442"/>
      <c r="R134" s="443"/>
      <c r="S134" s="72"/>
      <c r="T134" s="156"/>
    </row>
    <row r="135" spans="1:28" s="131" customFormat="1" ht="11.25" customHeight="1" x14ac:dyDescent="0.2">
      <c r="A135" s="76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72"/>
      <c r="T135" s="156"/>
      <c r="AB135" s="182"/>
    </row>
    <row r="136" spans="1:28" s="131" customFormat="1" ht="11.25" customHeight="1" x14ac:dyDescent="0.2">
      <c r="A136" s="77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72"/>
      <c r="T136" s="156"/>
      <c r="AB136" s="182"/>
    </row>
    <row r="137" spans="1:28" s="131" customFormat="1" ht="11.25" customHeight="1" x14ac:dyDescent="0.2">
      <c r="A137" s="77"/>
      <c r="B137" s="445" t="s">
        <v>25</v>
      </c>
      <c r="C137" s="110"/>
      <c r="D137" s="100"/>
      <c r="E137" s="100"/>
      <c r="F137" s="100"/>
      <c r="G137" s="48"/>
      <c r="H137" s="48"/>
      <c r="I137" s="48"/>
      <c r="J137" s="38"/>
      <c r="K137" s="38"/>
      <c r="L137" s="38"/>
      <c r="M137" s="38"/>
      <c r="N137" s="38"/>
      <c r="O137" s="38"/>
      <c r="P137" s="38"/>
      <c r="Q137" s="38"/>
      <c r="R137" s="38"/>
      <c r="S137" s="72"/>
      <c r="T137" s="156"/>
      <c r="AB137" s="182"/>
    </row>
    <row r="138" spans="1:28" s="131" customFormat="1" ht="11.25" customHeight="1" x14ac:dyDescent="0.2">
      <c r="A138" s="77"/>
      <c r="B138" s="446"/>
      <c r="C138" s="111"/>
      <c r="D138" s="48"/>
      <c r="E138" s="48"/>
      <c r="F138" s="48"/>
      <c r="G138" s="48"/>
      <c r="H138" s="48"/>
      <c r="I138" s="48"/>
      <c r="J138" s="38"/>
      <c r="K138" s="38"/>
      <c r="L138" s="38"/>
      <c r="M138" s="38"/>
      <c r="N138" s="38"/>
      <c r="O138" s="38"/>
      <c r="P138" s="38"/>
      <c r="Q138" s="38"/>
      <c r="R138" s="38"/>
      <c r="S138" s="72"/>
      <c r="T138" s="156"/>
      <c r="AB138" s="182"/>
    </row>
    <row r="139" spans="1:28" s="131" customFormat="1" ht="11.25" customHeight="1" x14ac:dyDescent="0.2">
      <c r="A139" s="77"/>
      <c r="B139" s="447" t="s">
        <v>33</v>
      </c>
      <c r="C139" s="447"/>
      <c r="D139" s="447"/>
      <c r="E139" s="447"/>
      <c r="F139" s="108"/>
      <c r="G139" s="108"/>
      <c r="H139" s="48"/>
      <c r="I139" s="48"/>
      <c r="J139" s="38"/>
      <c r="K139" s="38"/>
      <c r="L139" s="38"/>
      <c r="M139" s="38"/>
      <c r="N139" s="38"/>
      <c r="O139" s="38"/>
      <c r="P139" s="38"/>
      <c r="Q139" s="38"/>
      <c r="R139" s="38"/>
      <c r="S139" s="72"/>
      <c r="T139" s="156"/>
      <c r="AB139" s="182"/>
    </row>
    <row r="140" spans="1:28" s="131" customFormat="1" ht="11.25" customHeight="1" x14ac:dyDescent="0.2">
      <c r="A140" s="77"/>
      <c r="B140" s="447"/>
      <c r="C140" s="447"/>
      <c r="D140" s="447"/>
      <c r="E140" s="447"/>
      <c r="F140" s="108"/>
      <c r="G140" s="108"/>
      <c r="H140" s="48"/>
      <c r="I140" s="48"/>
      <c r="J140" s="38"/>
      <c r="K140" s="38"/>
      <c r="L140" s="38"/>
      <c r="M140" s="38"/>
      <c r="N140" s="38"/>
      <c r="O140" s="38"/>
      <c r="P140" s="38"/>
      <c r="Q140" s="38"/>
      <c r="R140" s="38"/>
      <c r="S140" s="72"/>
      <c r="T140" s="156"/>
      <c r="AB140" s="182"/>
    </row>
    <row r="141" spans="1:28" ht="11.25" customHeight="1" x14ac:dyDescent="0.2">
      <c r="A141" s="77"/>
      <c r="B141" s="447" t="s">
        <v>34</v>
      </c>
      <c r="C141" s="447"/>
      <c r="D141" s="447"/>
      <c r="E141" s="447"/>
      <c r="F141" s="108"/>
      <c r="G141" s="108"/>
      <c r="H141" s="48"/>
      <c r="I141" s="48"/>
      <c r="J141" s="38"/>
      <c r="K141" s="38"/>
      <c r="L141" s="38"/>
      <c r="M141" s="38"/>
      <c r="N141" s="38"/>
      <c r="O141" s="38"/>
      <c r="P141" s="38"/>
      <c r="Q141" s="38"/>
      <c r="R141" s="38"/>
      <c r="S141" s="72"/>
      <c r="T141" s="156"/>
      <c r="AB141" s="182"/>
    </row>
    <row r="142" spans="1:28" ht="11.25" customHeight="1" x14ac:dyDescent="0.2">
      <c r="A142" s="77"/>
      <c r="B142" s="447"/>
      <c r="C142" s="447"/>
      <c r="D142" s="447"/>
      <c r="E142" s="447"/>
      <c r="F142" s="108"/>
      <c r="G142" s="108"/>
      <c r="H142" s="48"/>
      <c r="I142" s="48"/>
      <c r="J142" s="38"/>
      <c r="K142" s="38"/>
      <c r="L142" s="38"/>
      <c r="M142" s="38"/>
      <c r="N142" s="38"/>
      <c r="O142" s="38"/>
      <c r="P142" s="38"/>
      <c r="Q142" s="38"/>
      <c r="R142" s="38"/>
      <c r="S142" s="72"/>
      <c r="T142" s="156"/>
      <c r="AB142" s="182"/>
    </row>
    <row r="143" spans="1:28" ht="11.25" customHeight="1" x14ac:dyDescent="0.2">
      <c r="A143" s="77"/>
      <c r="B143" s="447" t="s">
        <v>35</v>
      </c>
      <c r="C143" s="447"/>
      <c r="D143" s="447"/>
      <c r="E143" s="447"/>
      <c r="F143" s="108"/>
      <c r="G143" s="108"/>
      <c r="H143" s="48"/>
      <c r="I143" s="48"/>
      <c r="J143" s="38"/>
      <c r="K143" s="38"/>
      <c r="L143" s="38"/>
      <c r="M143" s="38"/>
      <c r="N143" s="38"/>
      <c r="O143" s="38"/>
      <c r="P143" s="38"/>
      <c r="Q143" s="38"/>
      <c r="R143" s="38"/>
      <c r="S143" s="72"/>
      <c r="T143" s="156"/>
      <c r="AB143" s="182"/>
    </row>
    <row r="144" spans="1:28" ht="11.25" customHeight="1" x14ac:dyDescent="0.2">
      <c r="A144" s="77"/>
      <c r="B144" s="447"/>
      <c r="C144" s="447"/>
      <c r="D144" s="447"/>
      <c r="E144" s="447"/>
      <c r="F144" s="108"/>
      <c r="G144" s="108"/>
      <c r="H144" s="48"/>
      <c r="I144" s="48"/>
      <c r="J144" s="38"/>
      <c r="K144" s="38"/>
      <c r="L144" s="38"/>
      <c r="M144" s="38"/>
      <c r="N144" s="38"/>
      <c r="O144" s="38"/>
      <c r="P144" s="38"/>
      <c r="Q144" s="38"/>
      <c r="R144" s="38"/>
      <c r="S144" s="72"/>
      <c r="T144" s="156"/>
      <c r="AB144" s="182"/>
    </row>
    <row r="145" spans="1:30" ht="11.25" customHeight="1" x14ac:dyDescent="0.2">
      <c r="A145" s="77"/>
      <c r="B145" s="447" t="s">
        <v>54</v>
      </c>
      <c r="C145" s="447"/>
      <c r="D145" s="447"/>
      <c r="E145" s="447"/>
      <c r="F145" s="108"/>
      <c r="G145" s="108"/>
      <c r="H145" s="48"/>
      <c r="I145" s="48"/>
      <c r="J145" s="38"/>
      <c r="K145" s="38"/>
      <c r="L145" s="38"/>
      <c r="M145" s="38"/>
      <c r="N145" s="38"/>
      <c r="O145" s="38"/>
      <c r="P145" s="38"/>
      <c r="Q145" s="38"/>
      <c r="R145" s="38"/>
      <c r="S145" s="72"/>
      <c r="T145" s="156"/>
      <c r="AB145" s="182"/>
    </row>
    <row r="146" spans="1:30" ht="11.25" customHeight="1" x14ac:dyDescent="0.2">
      <c r="A146" s="77"/>
      <c r="B146" s="447"/>
      <c r="C146" s="447"/>
      <c r="D146" s="447"/>
      <c r="E146" s="447"/>
      <c r="F146" s="108"/>
      <c r="G146" s="108"/>
      <c r="H146" s="48"/>
      <c r="I146" s="48"/>
      <c r="J146" s="38"/>
      <c r="K146" s="38"/>
      <c r="L146" s="38"/>
      <c r="M146" s="38"/>
      <c r="N146" s="38"/>
      <c r="O146" s="38"/>
      <c r="P146" s="38"/>
      <c r="Q146" s="38"/>
      <c r="R146" s="38"/>
      <c r="S146" s="72"/>
      <c r="T146" s="156"/>
      <c r="AB146" s="182"/>
    </row>
    <row r="147" spans="1:30" ht="11.25" hidden="1" customHeight="1" x14ac:dyDescent="0.2">
      <c r="A147" s="77"/>
      <c r="B147" s="447" t="s">
        <v>55</v>
      </c>
      <c r="C147" s="447"/>
      <c r="D147" s="447"/>
      <c r="E147" s="447"/>
      <c r="F147" s="108"/>
      <c r="G147" s="108"/>
      <c r="H147" s="48"/>
      <c r="I147" s="48"/>
      <c r="J147" s="38"/>
      <c r="K147" s="38"/>
      <c r="L147" s="38"/>
      <c r="M147" s="38"/>
      <c r="N147" s="38"/>
      <c r="O147" s="38"/>
      <c r="P147" s="38"/>
      <c r="Q147" s="38"/>
      <c r="R147" s="38"/>
      <c r="S147" s="72"/>
      <c r="T147" s="156"/>
      <c r="AB147" s="182"/>
    </row>
    <row r="148" spans="1:30" ht="11.25" hidden="1" customHeight="1" x14ac:dyDescent="0.2">
      <c r="A148" s="77"/>
      <c r="B148" s="447"/>
      <c r="C148" s="447"/>
      <c r="D148" s="447"/>
      <c r="E148" s="447"/>
      <c r="F148" s="108"/>
      <c r="G148" s="108"/>
      <c r="H148" s="48"/>
      <c r="I148" s="48"/>
      <c r="J148" s="38"/>
      <c r="K148" s="38"/>
      <c r="L148" s="38"/>
      <c r="M148" s="38"/>
      <c r="N148" s="38"/>
      <c r="O148" s="38"/>
      <c r="P148" s="38"/>
      <c r="Q148" s="38"/>
      <c r="R148" s="38"/>
      <c r="S148" s="72"/>
      <c r="T148" s="156"/>
      <c r="AB148" s="182"/>
    </row>
    <row r="149" spans="1:30" ht="11.25" hidden="1" customHeight="1" x14ac:dyDescent="0.2">
      <c r="A149" s="77"/>
      <c r="B149" s="447" t="s">
        <v>57</v>
      </c>
      <c r="C149" s="447"/>
      <c r="D149" s="447"/>
      <c r="E149" s="447"/>
      <c r="F149" s="108"/>
      <c r="G149" s="108"/>
      <c r="H149" s="48"/>
      <c r="I149" s="48"/>
      <c r="J149" s="38"/>
      <c r="K149" s="38"/>
      <c r="L149" s="38"/>
      <c r="M149" s="38"/>
      <c r="N149" s="38"/>
      <c r="O149" s="38"/>
      <c r="P149" s="38"/>
      <c r="Q149" s="38"/>
      <c r="R149" s="38"/>
      <c r="S149" s="72"/>
      <c r="T149" s="156"/>
      <c r="AB149" s="182"/>
    </row>
    <row r="150" spans="1:30" ht="11.25" hidden="1" customHeight="1" x14ac:dyDescent="0.2">
      <c r="A150" s="77"/>
      <c r="B150" s="447"/>
      <c r="C150" s="447"/>
      <c r="D150" s="447"/>
      <c r="E150" s="447"/>
      <c r="F150" s="108"/>
      <c r="G150" s="108"/>
      <c r="H150" s="48"/>
      <c r="I150" s="48"/>
      <c r="J150" s="38"/>
      <c r="K150" s="38"/>
      <c r="L150" s="38"/>
      <c r="M150" s="38"/>
      <c r="N150" s="38"/>
      <c r="O150" s="38"/>
      <c r="P150" s="38"/>
      <c r="Q150" s="38"/>
      <c r="R150" s="38"/>
      <c r="S150" s="72"/>
      <c r="T150" s="156"/>
      <c r="AB150" s="182"/>
    </row>
    <row r="151" spans="1:30" ht="18.75" customHeight="1" x14ac:dyDescent="0.2">
      <c r="A151" s="78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5"/>
    </row>
    <row r="152" spans="1:30" s="130" customFormat="1" ht="11.25" customHeight="1" x14ac:dyDescent="0.2">
      <c r="A152" s="99"/>
      <c r="B152" s="99"/>
      <c r="C152" s="99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184"/>
      <c r="U152" s="131"/>
      <c r="V152" s="131"/>
      <c r="W152" s="131"/>
      <c r="X152" s="131"/>
      <c r="Y152" s="131"/>
      <c r="Z152" s="131"/>
      <c r="AA152" s="131"/>
      <c r="AB152" s="131"/>
      <c r="AC152" s="131"/>
      <c r="AD152" s="131"/>
    </row>
  </sheetData>
  <mergeCells count="15">
    <mergeCell ref="B145:E146"/>
    <mergeCell ref="B147:E148"/>
    <mergeCell ref="B149:E150"/>
    <mergeCell ref="A35:R35"/>
    <mergeCell ref="A34:R34"/>
    <mergeCell ref="A66:R66"/>
    <mergeCell ref="A67:R67"/>
    <mergeCell ref="A101:R101"/>
    <mergeCell ref="B141:E142"/>
    <mergeCell ref="B143:E144"/>
    <mergeCell ref="A102:R102"/>
    <mergeCell ref="A133:R133"/>
    <mergeCell ref="A134:R134"/>
    <mergeCell ref="B137:B138"/>
    <mergeCell ref="B139:E140"/>
  </mergeCells>
  <conditionalFormatting sqref="B8:B31 B40:B63 B75:B98 B107:B130 D107:H130 D40:H63 D8:F31 D75:G98">
    <cfRule type="expression" dxfId="19" priority="14">
      <formula>$B8=$V$2</formula>
    </cfRule>
    <cfRule type="containsErrors" dxfId="18" priority="15">
      <formula>ISERROR(B8)</formula>
    </cfRule>
  </conditionalFormatting>
  <hyperlinks>
    <hyperlink ref="B139:E140" location="Vacancies!A1" display="Social Worker Vacancies" xr:uid="{00000000-0004-0000-0500-000000000000}"/>
    <hyperlink ref="B141:E142" location="Turnover!A1" display="Social Worker Turnover" xr:uid="{00000000-0004-0000-0500-000001000000}"/>
    <hyperlink ref="B143:E144" location="Agency!A1" display="Agency Social Workers" xr:uid="{00000000-0004-0000-0500-000002000000}"/>
    <hyperlink ref="B145:E146" location="Absence!A1" display="Absence" xr:uid="{00000000-0004-0000-0500-000003000000}"/>
    <hyperlink ref="B147:E148" location="Age!A1" display="Age" xr:uid="{00000000-0004-0000-0500-000004000000}"/>
    <hyperlink ref="B149:E150" location="TimeInService!A1" display="Time in Service" xr:uid="{00000000-0004-0000-05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500-000003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Agency!D40:F40</xm:f>
              <xm:sqref>G40</xm:sqref>
            </x14:sparkline>
            <x14:sparkline>
              <xm:f>Agency!D41:F41</xm:f>
              <xm:sqref>G41</xm:sqref>
            </x14:sparkline>
            <x14:sparkline>
              <xm:f>Agency!D42:F42</xm:f>
              <xm:sqref>G42</xm:sqref>
            </x14:sparkline>
            <x14:sparkline>
              <xm:f>Agency!D43:F43</xm:f>
              <xm:sqref>G43</xm:sqref>
            </x14:sparkline>
            <x14:sparkline>
              <xm:f>Agency!D44:F44</xm:f>
              <xm:sqref>G44</xm:sqref>
            </x14:sparkline>
            <x14:sparkline>
              <xm:f>Agency!D45:F45</xm:f>
              <xm:sqref>G45</xm:sqref>
            </x14:sparkline>
            <x14:sparkline>
              <xm:f>Agency!D46:F46</xm:f>
              <xm:sqref>G46</xm:sqref>
            </x14:sparkline>
            <x14:sparkline>
              <xm:f>Agency!D47:F47</xm:f>
              <xm:sqref>G47</xm:sqref>
            </x14:sparkline>
            <x14:sparkline>
              <xm:f>Agency!D48:F48</xm:f>
              <xm:sqref>G48</xm:sqref>
            </x14:sparkline>
            <x14:sparkline>
              <xm:f>Agency!D49:F49</xm:f>
              <xm:sqref>G49</xm:sqref>
            </x14:sparkline>
            <x14:sparkline>
              <xm:f>Agency!D50:F50</xm:f>
              <xm:sqref>G50</xm:sqref>
            </x14:sparkline>
            <x14:sparkline>
              <xm:f>Agency!D51:F51</xm:f>
              <xm:sqref>G51</xm:sqref>
            </x14:sparkline>
            <x14:sparkline>
              <xm:f>Agency!D52:F52</xm:f>
              <xm:sqref>G52</xm:sqref>
            </x14:sparkline>
            <x14:sparkline>
              <xm:f>Agency!D53:F53</xm:f>
              <xm:sqref>G53</xm:sqref>
            </x14:sparkline>
            <x14:sparkline>
              <xm:f>Agency!D54:F54</xm:f>
              <xm:sqref>G54</xm:sqref>
            </x14:sparkline>
            <x14:sparkline>
              <xm:f>Agency!D55:F55</xm:f>
              <xm:sqref>G55</xm:sqref>
            </x14:sparkline>
            <x14:sparkline>
              <xm:f>Agency!D56:F56</xm:f>
              <xm:sqref>G56</xm:sqref>
            </x14:sparkline>
            <x14:sparkline>
              <xm:f>Agency!D57:F57</xm:f>
              <xm:sqref>G57</xm:sqref>
            </x14:sparkline>
            <x14:sparkline>
              <xm:f>Agency!D58:F58</xm:f>
              <xm:sqref>G58</xm:sqref>
            </x14:sparkline>
            <x14:sparkline>
              <xm:f>Agency!D59:F59</xm:f>
              <xm:sqref>G59</xm:sqref>
            </x14:sparkline>
            <x14:sparkline>
              <xm:f>Agency!D60:F60</xm:f>
              <xm:sqref>G60</xm:sqref>
            </x14:sparkline>
            <x14:sparkline>
              <xm:f>Agency!D61:F61</xm:f>
              <xm:sqref>G61</xm:sqref>
            </x14:sparkline>
            <x14:sparkline>
              <xm:f>Agency!D62:F62</xm:f>
              <xm:sqref>G62</xm:sqref>
            </x14:sparkline>
            <x14:sparkline>
              <xm:f>Agency!D63:F63</xm:f>
              <xm:sqref>G63</xm:sqref>
            </x14:sparkline>
          </x14:sparklines>
        </x14:sparklineGroup>
        <x14:sparklineGroup displayEmptyCellsAs="gap" xr2:uid="{00000000-0003-0000-0500-000004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Agency!D107:F107</xm:f>
              <xm:sqref>G107</xm:sqref>
            </x14:sparkline>
            <x14:sparkline>
              <xm:f>Agency!D108:F108</xm:f>
              <xm:sqref>G108</xm:sqref>
            </x14:sparkline>
            <x14:sparkline>
              <xm:f>Agency!D109:F109</xm:f>
              <xm:sqref>G109</xm:sqref>
            </x14:sparkline>
            <x14:sparkline>
              <xm:f>Agency!D110:F110</xm:f>
              <xm:sqref>G110</xm:sqref>
            </x14:sparkline>
            <x14:sparkline>
              <xm:f>Agency!D111:F111</xm:f>
              <xm:sqref>G111</xm:sqref>
            </x14:sparkline>
            <x14:sparkline>
              <xm:f>Agency!D112:F112</xm:f>
              <xm:sqref>G112</xm:sqref>
            </x14:sparkline>
            <x14:sparkline>
              <xm:f>Agency!D113:F113</xm:f>
              <xm:sqref>G113</xm:sqref>
            </x14:sparkline>
            <x14:sparkline>
              <xm:f>Agency!D114:F114</xm:f>
              <xm:sqref>G114</xm:sqref>
            </x14:sparkline>
            <x14:sparkline>
              <xm:f>Agency!D115:F115</xm:f>
              <xm:sqref>G115</xm:sqref>
            </x14:sparkline>
            <x14:sparkline>
              <xm:f>Agency!D116:F116</xm:f>
              <xm:sqref>G116</xm:sqref>
            </x14:sparkline>
            <x14:sparkline>
              <xm:f>Agency!D117:F117</xm:f>
              <xm:sqref>G117</xm:sqref>
            </x14:sparkline>
            <x14:sparkline>
              <xm:f>Agency!D118:F118</xm:f>
              <xm:sqref>G118</xm:sqref>
            </x14:sparkline>
            <x14:sparkline>
              <xm:f>Agency!D119:F119</xm:f>
              <xm:sqref>G119</xm:sqref>
            </x14:sparkline>
            <x14:sparkline>
              <xm:f>Agency!D120:F120</xm:f>
              <xm:sqref>G120</xm:sqref>
            </x14:sparkline>
            <x14:sparkline>
              <xm:f>Agency!D121:F121</xm:f>
              <xm:sqref>G121</xm:sqref>
            </x14:sparkline>
            <x14:sparkline>
              <xm:f>Agency!D122:F122</xm:f>
              <xm:sqref>G122</xm:sqref>
            </x14:sparkline>
            <x14:sparkline>
              <xm:f>Agency!D123:F123</xm:f>
              <xm:sqref>G123</xm:sqref>
            </x14:sparkline>
            <x14:sparkline>
              <xm:f>Agency!D124:F124</xm:f>
              <xm:sqref>G124</xm:sqref>
            </x14:sparkline>
            <x14:sparkline>
              <xm:f>Agency!D125:F125</xm:f>
              <xm:sqref>G125</xm:sqref>
            </x14:sparkline>
            <x14:sparkline>
              <xm:f>Agency!D126:F126</xm:f>
              <xm:sqref>G126</xm:sqref>
            </x14:sparkline>
            <x14:sparkline>
              <xm:f>Agency!D127:F127</xm:f>
              <xm:sqref>G127</xm:sqref>
            </x14:sparkline>
            <x14:sparkline>
              <xm:f>Agency!D128:F128</xm:f>
              <xm:sqref>G128</xm:sqref>
            </x14:sparkline>
            <x14:sparkline>
              <xm:f>Agency!D129:F129</xm:f>
              <xm:sqref>G129</xm:sqref>
            </x14:sparkline>
            <x14:sparkline>
              <xm:f>Agency!D130:F130</xm:f>
              <xm:sqref>G130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1">
    <tabColor rgb="FF92D050"/>
  </sheetPr>
  <dimension ref="A1:AD84"/>
  <sheetViews>
    <sheetView showGridLines="0" topLeftCell="A51" workbookViewId="0">
      <selection activeCell="E90" sqref="E90"/>
    </sheetView>
    <sheetView workbookViewId="1">
      <selection activeCell="B5" sqref="B5"/>
    </sheetView>
  </sheetViews>
  <sheetFormatPr defaultColWidth="9.140625" defaultRowHeight="11.25" customHeight="1" x14ac:dyDescent="0.2"/>
  <cols>
    <col min="1" max="1" width="2.5703125" style="99" customWidth="1"/>
    <col min="2" max="2" width="18.28515625" style="99" customWidth="1"/>
    <col min="3" max="3" width="1.42578125" style="99" customWidth="1"/>
    <col min="4" max="6" width="10.28515625" style="99" customWidth="1"/>
    <col min="7" max="7" width="12.5703125" style="99" customWidth="1"/>
    <col min="8" max="8" width="10.28515625" style="99" customWidth="1"/>
    <col min="9" max="9" width="6.5703125" style="99" customWidth="1"/>
    <col min="10" max="10" width="6.42578125" style="99" customWidth="1"/>
    <col min="11" max="11" width="6.7109375" style="99" customWidth="1"/>
    <col min="12" max="12" width="6.42578125" style="99" customWidth="1"/>
    <col min="13" max="13" width="12.140625" style="99" customWidth="1"/>
    <col min="14" max="14" width="7.85546875" style="99" customWidth="1"/>
    <col min="15" max="15" width="1.42578125" style="99" customWidth="1"/>
    <col min="16" max="16" width="11.7109375" style="99" customWidth="1"/>
    <col min="17" max="17" width="2.5703125" style="99" customWidth="1"/>
    <col min="18" max="18" width="6.42578125" style="130" customWidth="1"/>
    <col min="19" max="19" width="4.85546875" style="130" customWidth="1"/>
    <col min="20" max="20" width="19.5703125" style="131" hidden="1" customWidth="1"/>
    <col min="21" max="21" width="19.42578125" style="131" hidden="1" customWidth="1"/>
    <col min="22" max="22" width="30" style="131" hidden="1" customWidth="1"/>
    <col min="23" max="23" width="16.7109375" style="131" hidden="1" customWidth="1"/>
    <col min="24" max="24" width="16.7109375" style="131" customWidth="1"/>
    <col min="25" max="26" width="8.5703125" style="131" customWidth="1"/>
    <col min="27" max="27" width="3.5703125" style="131" customWidth="1"/>
    <col min="28" max="28" width="17" style="131" customWidth="1"/>
    <col min="29" max="29" width="5.7109375" style="131" customWidth="1"/>
    <col min="30" max="16384" width="9.140625" style="99"/>
  </cols>
  <sheetData>
    <row r="1" spans="1:29" ht="18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71"/>
      <c r="S1" s="154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29" ht="18.75" customHeight="1" x14ac:dyDescent="0.2">
      <c r="A2" s="61"/>
      <c r="B2" s="69" t="s">
        <v>61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0"/>
      <c r="R2" s="72"/>
      <c r="S2" s="156"/>
      <c r="T2" s="157" t="e">
        <f>VLOOKUP(U2,$T$8:$U$28,2,FALSE)</f>
        <v>#N/A</v>
      </c>
      <c r="U2" s="157" t="str">
        <f>Home!$B$7</f>
        <v>(none)</v>
      </c>
      <c r="V2" s="158" t="str">
        <f>"Selected LA- "&amp;U2</f>
        <v>Selected LA- (none)</v>
      </c>
    </row>
    <row r="3" spans="1:29" ht="18.75" customHeight="1" x14ac:dyDescent="0.2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81"/>
      <c r="M3" s="67"/>
      <c r="N3" s="67"/>
      <c r="O3" s="67"/>
      <c r="P3" s="67"/>
      <c r="Q3" s="68"/>
      <c r="R3" s="72"/>
      <c r="S3" s="156"/>
    </row>
    <row r="4" spans="1:29" ht="13.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72"/>
      <c r="S4" s="156"/>
      <c r="U4" s="159">
        <v>0.5</v>
      </c>
      <c r="V4" s="160">
        <v>21.5</v>
      </c>
    </row>
    <row r="5" spans="1:29" s="164" customFormat="1" ht="15" customHeight="1" x14ac:dyDescent="0.2">
      <c r="A5" s="62"/>
      <c r="B5" s="86" t="s">
        <v>86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63"/>
      <c r="R5" s="73"/>
      <c r="S5" s="161"/>
      <c r="T5" s="162" t="s">
        <v>39</v>
      </c>
      <c r="U5" s="159">
        <f>F29</f>
        <v>3.0071166056930441</v>
      </c>
      <c r="V5" s="163">
        <f>U5</f>
        <v>3.0071166056930441</v>
      </c>
      <c r="W5" s="100"/>
      <c r="X5" s="100"/>
      <c r="Y5" s="100"/>
      <c r="Z5" s="100"/>
      <c r="AA5" s="100"/>
      <c r="AB5" s="100"/>
      <c r="AC5" s="100"/>
    </row>
    <row r="6" spans="1:29" ht="18" customHeight="1" x14ac:dyDescent="0.2">
      <c r="A6" s="61"/>
      <c r="B6" s="11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O6" s="51"/>
      <c r="P6" s="51"/>
      <c r="Q6" s="60"/>
      <c r="R6" s="72"/>
      <c r="S6" s="156"/>
      <c r="T6" s="162" t="s">
        <v>42</v>
      </c>
      <c r="U6" s="160">
        <f>F30</f>
        <v>3.6616198985052777</v>
      </c>
      <c r="V6" s="163">
        <f>U6</f>
        <v>3.6616198985052777</v>
      </c>
    </row>
    <row r="7" spans="1:29" s="168" customFormat="1" ht="37.5" customHeight="1" x14ac:dyDescent="0.2">
      <c r="A7" s="64"/>
      <c r="B7" s="52"/>
      <c r="C7" s="203"/>
      <c r="D7" s="116" t="s">
        <v>36</v>
      </c>
      <c r="E7" s="115" t="s">
        <v>60</v>
      </c>
      <c r="F7" s="115" t="s">
        <v>59</v>
      </c>
      <c r="G7" s="51"/>
      <c r="H7" s="51"/>
      <c r="I7" s="51"/>
      <c r="J7" s="51"/>
      <c r="K7" s="51"/>
      <c r="L7" s="51"/>
      <c r="M7" s="51"/>
      <c r="N7" s="40"/>
      <c r="O7" s="51"/>
      <c r="P7" s="51"/>
      <c r="Q7" s="65"/>
      <c r="R7" s="74"/>
      <c r="S7" s="166"/>
      <c r="T7" s="162" t="s">
        <v>40</v>
      </c>
      <c r="U7" s="167">
        <f>F31</f>
        <v>3.5274346542762949</v>
      </c>
      <c r="V7" s="167">
        <f>U7</f>
        <v>3.5274346542762949</v>
      </c>
      <c r="W7" s="165"/>
      <c r="X7" s="165"/>
      <c r="Y7" s="165"/>
      <c r="Z7" s="165"/>
      <c r="AA7" s="165"/>
      <c r="AB7" s="165"/>
      <c r="AC7" s="165"/>
    </row>
    <row r="8" spans="1:29" s="168" customFormat="1" ht="14.25" customHeight="1" x14ac:dyDescent="0.2">
      <c r="A8" s="124">
        <v>867</v>
      </c>
      <c r="B8" s="53" t="s">
        <v>0</v>
      </c>
      <c r="C8" s="203">
        <f>D8*254</f>
        <v>13893.800000000001</v>
      </c>
      <c r="D8" s="210">
        <f>Vacancies!D8</f>
        <v>54.7</v>
      </c>
      <c r="E8" s="211">
        <v>225.5</v>
      </c>
      <c r="F8" s="212">
        <f>E8/C8*100</f>
        <v>1.623026097971757</v>
      </c>
      <c r="G8" s="51"/>
      <c r="H8" s="51"/>
      <c r="I8" s="51"/>
      <c r="J8" s="51"/>
      <c r="K8" s="51"/>
      <c r="L8" s="51"/>
      <c r="M8" s="51"/>
      <c r="N8" s="40"/>
      <c r="O8" s="51"/>
      <c r="P8" s="51"/>
      <c r="Q8" s="65"/>
      <c r="R8" s="74"/>
      <c r="S8" s="166"/>
      <c r="T8" s="169" t="str">
        <f t="shared" ref="T8:T30" si="0">B8</f>
        <v>Bracknell Forest</v>
      </c>
      <c r="U8" s="170" t="b">
        <f>IF(T8=$U$2,F8)</f>
        <v>0</v>
      </c>
      <c r="W8" s="165"/>
      <c r="X8" s="165"/>
      <c r="Y8" s="165"/>
      <c r="Z8" s="165"/>
      <c r="AA8" s="165"/>
      <c r="AB8" s="165"/>
      <c r="AC8" s="165"/>
    </row>
    <row r="9" spans="1:29" s="168" customFormat="1" ht="14.25" customHeight="1" x14ac:dyDescent="0.2">
      <c r="A9" s="124">
        <v>846</v>
      </c>
      <c r="B9" s="53" t="s">
        <v>22</v>
      </c>
      <c r="C9" s="203">
        <f t="shared" ref="C9:C31" si="1">D9*254</f>
        <v>54076.6</v>
      </c>
      <c r="D9" s="210">
        <f>Vacancies!D9</f>
        <v>212.9</v>
      </c>
      <c r="E9" s="211">
        <v>602.79999999999995</v>
      </c>
      <c r="F9" s="212">
        <f>E9/C9*100</f>
        <v>1.1147150523516642</v>
      </c>
      <c r="G9" s="51"/>
      <c r="H9" s="51"/>
      <c r="I9" s="51"/>
      <c r="J9" s="51"/>
      <c r="K9" s="51"/>
      <c r="L9" s="51"/>
      <c r="M9" s="51"/>
      <c r="N9" s="40"/>
      <c r="O9" s="51"/>
      <c r="P9" s="51"/>
      <c r="Q9" s="52"/>
      <c r="R9" s="287"/>
      <c r="S9" s="166"/>
      <c r="T9" s="169" t="str">
        <f t="shared" si="0"/>
        <v>Brighton &amp; Hove</v>
      </c>
      <c r="U9" s="170" t="b">
        <f t="shared" ref="U9:U30" si="2">IF(T9=$U$2,F9)</f>
        <v>0</v>
      </c>
      <c r="W9" s="165"/>
      <c r="X9" s="165"/>
      <c r="Y9" s="165"/>
      <c r="Z9" s="165"/>
      <c r="AA9" s="165"/>
      <c r="AB9" s="165"/>
      <c r="AC9" s="165"/>
    </row>
    <row r="10" spans="1:29" s="168" customFormat="1" ht="14.25" customHeight="1" x14ac:dyDescent="0.2">
      <c r="A10" s="124">
        <v>825</v>
      </c>
      <c r="B10" s="53" t="s">
        <v>8</v>
      </c>
      <c r="C10" s="203">
        <f t="shared" si="1"/>
        <v>57200.799999999996</v>
      </c>
      <c r="D10" s="210">
        <f>Vacancies!D10</f>
        <v>225.2</v>
      </c>
      <c r="E10" s="211">
        <v>1811</v>
      </c>
      <c r="F10" s="214">
        <f t="shared" ref="F10:F31" si="3">E10/C10*100</f>
        <v>3.1660396358092897</v>
      </c>
      <c r="G10" s="51"/>
      <c r="H10" s="51"/>
      <c r="I10" s="51"/>
      <c r="J10" s="51"/>
      <c r="K10" s="51"/>
      <c r="L10" s="51"/>
      <c r="M10" s="51"/>
      <c r="N10" s="40"/>
      <c r="O10" s="51"/>
      <c r="P10" s="51"/>
      <c r="Q10" s="52"/>
      <c r="R10" s="287"/>
      <c r="S10" s="166"/>
      <c r="T10" s="169" t="str">
        <f t="shared" si="0"/>
        <v>Buckinghamshire</v>
      </c>
      <c r="U10" s="170" t="b">
        <f t="shared" si="2"/>
        <v>0</v>
      </c>
      <c r="W10" s="165"/>
      <c r="X10" s="165"/>
      <c r="Y10" s="165"/>
      <c r="Z10" s="165"/>
      <c r="AA10" s="165"/>
      <c r="AB10" s="165"/>
      <c r="AC10" s="165"/>
    </row>
    <row r="11" spans="1:29" s="168" customFormat="1" ht="14.25" customHeight="1" x14ac:dyDescent="0.2">
      <c r="A11" s="124">
        <v>845</v>
      </c>
      <c r="B11" s="53" t="s">
        <v>4</v>
      </c>
      <c r="C11" s="203">
        <f>D11*254</f>
        <v>85979</v>
      </c>
      <c r="D11" s="210">
        <f>Vacancies!D11</f>
        <v>338.5</v>
      </c>
      <c r="E11" s="213">
        <v>2841</v>
      </c>
      <c r="F11" s="214">
        <f t="shared" si="3"/>
        <v>3.3042952348829369</v>
      </c>
      <c r="G11" s="51"/>
      <c r="H11" s="51"/>
      <c r="I11" s="51"/>
      <c r="J11" s="51"/>
      <c r="K11" s="51"/>
      <c r="L11" s="51"/>
      <c r="M11" s="51"/>
      <c r="N11" s="40"/>
      <c r="O11" s="51"/>
      <c r="P11" s="51"/>
      <c r="Q11" s="52"/>
      <c r="R11" s="287"/>
      <c r="S11" s="166"/>
      <c r="T11" s="169" t="str">
        <f t="shared" si="0"/>
        <v>East Sussex</v>
      </c>
      <c r="U11" s="170" t="b">
        <f t="shared" si="2"/>
        <v>0</v>
      </c>
      <c r="W11" s="165"/>
      <c r="X11" s="165"/>
      <c r="Y11" s="165"/>
      <c r="Z11" s="165"/>
      <c r="AA11" s="165"/>
      <c r="AB11" s="165"/>
      <c r="AC11" s="165"/>
    </row>
    <row r="12" spans="1:29" s="168" customFormat="1" ht="14.25" customHeight="1" x14ac:dyDescent="0.2">
      <c r="A12" s="124">
        <v>850</v>
      </c>
      <c r="B12" s="53" t="s">
        <v>6</v>
      </c>
      <c r="C12" s="203">
        <f t="shared" si="1"/>
        <v>125476</v>
      </c>
      <c r="D12" s="210">
        <f>Vacancies!D12</f>
        <v>494</v>
      </c>
      <c r="E12" s="211">
        <v>3424.6</v>
      </c>
      <c r="F12" s="214">
        <f t="shared" si="3"/>
        <v>2.7292868755777997</v>
      </c>
      <c r="G12" s="51"/>
      <c r="H12" s="51"/>
      <c r="I12" s="51"/>
      <c r="J12" s="51"/>
      <c r="K12" s="51"/>
      <c r="L12" s="51"/>
      <c r="M12" s="51"/>
      <c r="N12" s="40"/>
      <c r="O12" s="51"/>
      <c r="P12" s="51"/>
      <c r="Q12" s="52"/>
      <c r="R12" s="287"/>
      <c r="S12" s="166"/>
      <c r="T12" s="169" t="str">
        <f t="shared" si="0"/>
        <v>Hampshire</v>
      </c>
      <c r="U12" s="170" t="b">
        <f t="shared" si="2"/>
        <v>0</v>
      </c>
      <c r="W12" s="165"/>
      <c r="X12" s="165"/>
      <c r="Y12" s="165"/>
      <c r="Z12" s="165"/>
      <c r="AA12" s="165"/>
      <c r="AB12" s="165"/>
      <c r="AC12" s="165"/>
    </row>
    <row r="13" spans="1:29" s="168" customFormat="1" ht="14.25" customHeight="1" x14ac:dyDescent="0.2">
      <c r="A13" s="124">
        <v>921</v>
      </c>
      <c r="B13" s="53" t="s">
        <v>1</v>
      </c>
      <c r="C13" s="203">
        <f t="shared" si="1"/>
        <v>16002</v>
      </c>
      <c r="D13" s="210">
        <f>Vacancies!D13</f>
        <v>63</v>
      </c>
      <c r="E13" s="211">
        <v>262</v>
      </c>
      <c r="F13" s="214">
        <f t="shared" si="3"/>
        <v>1.6372953380827397</v>
      </c>
      <c r="G13" s="51"/>
      <c r="H13" s="51"/>
      <c r="I13" s="51"/>
      <c r="J13" s="51"/>
      <c r="K13" s="51"/>
      <c r="L13" s="51"/>
      <c r="M13" s="51"/>
      <c r="N13" s="40"/>
      <c r="O13" s="51"/>
      <c r="P13" s="51"/>
      <c r="Q13" s="52"/>
      <c r="R13" s="287"/>
      <c r="S13" s="166"/>
      <c r="T13" s="169" t="str">
        <f t="shared" si="0"/>
        <v>Isle of Wight</v>
      </c>
      <c r="U13" s="170" t="b">
        <f t="shared" si="2"/>
        <v>0</v>
      </c>
      <c r="W13" s="165"/>
      <c r="X13" s="165"/>
      <c r="Y13" s="165"/>
      <c r="Z13" s="165"/>
      <c r="AA13" s="165"/>
      <c r="AB13" s="165"/>
      <c r="AC13" s="165"/>
    </row>
    <row r="14" spans="1:29" s="168" customFormat="1" ht="14.25" customHeight="1" x14ac:dyDescent="0.2">
      <c r="A14" s="124">
        <v>886</v>
      </c>
      <c r="B14" s="53" t="s">
        <v>9</v>
      </c>
      <c r="C14" s="203">
        <f t="shared" si="1"/>
        <v>192201.80000000002</v>
      </c>
      <c r="D14" s="210">
        <f>Vacancies!D14</f>
        <v>756.7</v>
      </c>
      <c r="E14" s="211">
        <v>4675.6000000000004</v>
      </c>
      <c r="F14" s="214">
        <f t="shared" si="3"/>
        <v>2.4326515152303463</v>
      </c>
      <c r="G14" s="51"/>
      <c r="H14" s="51"/>
      <c r="I14" s="51"/>
      <c r="J14" s="51"/>
      <c r="K14" s="51"/>
      <c r="L14" s="51"/>
      <c r="M14" s="51"/>
      <c r="N14" s="40"/>
      <c r="O14" s="51"/>
      <c r="P14" s="51"/>
      <c r="Q14" s="52"/>
      <c r="R14" s="287"/>
      <c r="S14" s="166"/>
      <c r="T14" s="169" t="str">
        <f t="shared" si="0"/>
        <v>Kent</v>
      </c>
      <c r="U14" s="170" t="b">
        <f t="shared" si="2"/>
        <v>0</v>
      </c>
      <c r="W14" s="165"/>
      <c r="X14" s="165"/>
      <c r="Y14" s="165"/>
      <c r="Z14" s="165"/>
      <c r="AA14" s="165"/>
      <c r="AB14" s="165"/>
      <c r="AC14" s="165"/>
    </row>
    <row r="15" spans="1:29" s="168" customFormat="1" ht="14.25" customHeight="1" x14ac:dyDescent="0.2">
      <c r="A15" s="124">
        <v>887</v>
      </c>
      <c r="B15" s="53" t="s">
        <v>2</v>
      </c>
      <c r="C15" s="203">
        <f t="shared" si="1"/>
        <v>48641</v>
      </c>
      <c r="D15" s="210">
        <f>Vacancies!D15</f>
        <v>191.5</v>
      </c>
      <c r="E15" s="211">
        <v>1253</v>
      </c>
      <c r="F15" s="214">
        <f t="shared" si="3"/>
        <v>2.5760161180896772</v>
      </c>
      <c r="G15" s="51"/>
      <c r="H15" s="51"/>
      <c r="I15" s="51"/>
      <c r="J15" s="51"/>
      <c r="K15" s="51"/>
      <c r="L15" s="51"/>
      <c r="M15" s="51"/>
      <c r="N15" s="40"/>
      <c r="O15" s="51"/>
      <c r="P15" s="51"/>
      <c r="Q15" s="52"/>
      <c r="R15" s="287"/>
      <c r="S15" s="166"/>
      <c r="T15" s="169" t="str">
        <f t="shared" si="0"/>
        <v>Medway</v>
      </c>
      <c r="U15" s="170" t="b">
        <f t="shared" si="2"/>
        <v>0</v>
      </c>
      <c r="W15" s="165"/>
      <c r="X15" s="165"/>
      <c r="Y15" s="165"/>
      <c r="Z15" s="165"/>
      <c r="AA15" s="165"/>
      <c r="AB15" s="165"/>
      <c r="AC15" s="165"/>
    </row>
    <row r="16" spans="1:29" s="168" customFormat="1" ht="14.25" customHeight="1" x14ac:dyDescent="0.2">
      <c r="A16" s="124">
        <v>826</v>
      </c>
      <c r="B16" s="53" t="s">
        <v>10</v>
      </c>
      <c r="C16" s="203">
        <f t="shared" si="1"/>
        <v>38455.599999999999</v>
      </c>
      <c r="D16" s="210">
        <f>Vacancies!D16</f>
        <v>151.4</v>
      </c>
      <c r="E16" s="211">
        <v>1377</v>
      </c>
      <c r="F16" s="214">
        <f t="shared" si="3"/>
        <v>3.5807528682428571</v>
      </c>
      <c r="G16" s="51"/>
      <c r="H16" s="51"/>
      <c r="I16" s="51"/>
      <c r="J16" s="51"/>
      <c r="K16" s="51"/>
      <c r="L16" s="51"/>
      <c r="M16" s="51"/>
      <c r="N16" s="40"/>
      <c r="O16" s="51"/>
      <c r="P16" s="51"/>
      <c r="Q16" s="52"/>
      <c r="R16" s="287"/>
      <c r="S16" s="166"/>
      <c r="T16" s="169" t="str">
        <f t="shared" si="0"/>
        <v>Milton Keynes</v>
      </c>
      <c r="U16" s="170" t="b">
        <f t="shared" si="2"/>
        <v>0</v>
      </c>
      <c r="W16" s="165"/>
      <c r="X16" s="165"/>
      <c r="Y16" s="165"/>
      <c r="Z16" s="165"/>
      <c r="AA16" s="165"/>
      <c r="AB16" s="165"/>
      <c r="AC16" s="165"/>
    </row>
    <row r="17" spans="1:29" s="168" customFormat="1" ht="14.25" customHeight="1" x14ac:dyDescent="0.2">
      <c r="A17" s="124">
        <v>931</v>
      </c>
      <c r="B17" s="53" t="s">
        <v>11</v>
      </c>
      <c r="C17" s="203">
        <f t="shared" si="1"/>
        <v>102362</v>
      </c>
      <c r="D17" s="210">
        <f>Vacancies!D17</f>
        <v>403</v>
      </c>
      <c r="E17" s="211">
        <v>3399</v>
      </c>
      <c r="F17" s="214">
        <f t="shared" si="3"/>
        <v>3.3205681795978976</v>
      </c>
      <c r="G17" s="51"/>
      <c r="H17" s="51"/>
      <c r="I17" s="51"/>
      <c r="J17" s="51"/>
      <c r="K17" s="51"/>
      <c r="L17" s="51"/>
      <c r="M17" s="51"/>
      <c r="N17" s="40"/>
      <c r="O17" s="51"/>
      <c r="P17" s="51"/>
      <c r="Q17" s="52"/>
      <c r="R17" s="287"/>
      <c r="S17" s="166"/>
      <c r="T17" s="169" t="str">
        <f t="shared" si="0"/>
        <v>Oxfordshire</v>
      </c>
      <c r="U17" s="170" t="b">
        <f t="shared" si="2"/>
        <v>0</v>
      </c>
      <c r="W17" s="165"/>
      <c r="X17" s="165"/>
      <c r="Y17" s="165"/>
      <c r="Z17" s="165"/>
      <c r="AA17" s="165"/>
      <c r="AB17" s="165"/>
      <c r="AC17" s="165"/>
    </row>
    <row r="18" spans="1:29" s="168" customFormat="1" ht="14.25" customHeight="1" x14ac:dyDescent="0.2">
      <c r="A18" s="124">
        <v>851</v>
      </c>
      <c r="B18" s="53" t="s">
        <v>12</v>
      </c>
      <c r="C18" s="203">
        <f t="shared" si="1"/>
        <v>36423.599999999999</v>
      </c>
      <c r="D18" s="210">
        <f>Vacancies!D18</f>
        <v>143.4</v>
      </c>
      <c r="E18" s="211">
        <v>2479.8000000000002</v>
      </c>
      <c r="F18" s="214">
        <f t="shared" si="3"/>
        <v>6.8082232398774423</v>
      </c>
      <c r="G18" s="51"/>
      <c r="H18" s="51"/>
      <c r="I18" s="51"/>
      <c r="J18" s="51"/>
      <c r="K18" s="51"/>
      <c r="L18" s="51"/>
      <c r="M18" s="51"/>
      <c r="N18" s="40"/>
      <c r="O18" s="51"/>
      <c r="P18" s="51"/>
      <c r="Q18" s="52"/>
      <c r="R18" s="287"/>
      <c r="S18" s="166"/>
      <c r="T18" s="169" t="str">
        <f t="shared" si="0"/>
        <v>Portsmouth</v>
      </c>
      <c r="U18" s="170" t="b">
        <f t="shared" si="2"/>
        <v>0</v>
      </c>
      <c r="W18" s="165"/>
      <c r="X18" s="165"/>
      <c r="Y18" s="165"/>
      <c r="Z18" s="165"/>
      <c r="AA18" s="165"/>
      <c r="AB18" s="165"/>
      <c r="AC18" s="165"/>
    </row>
    <row r="19" spans="1:29" s="168" customFormat="1" ht="14.25" customHeight="1" x14ac:dyDescent="0.2">
      <c r="A19" s="124">
        <v>870</v>
      </c>
      <c r="B19" s="53" t="s">
        <v>3</v>
      </c>
      <c r="C19" s="203">
        <f t="shared" si="1"/>
        <v>27051</v>
      </c>
      <c r="D19" s="210">
        <f>Vacancies!D19</f>
        <v>106.5</v>
      </c>
      <c r="E19" s="211">
        <v>741</v>
      </c>
      <c r="F19" s="214">
        <f t="shared" si="3"/>
        <v>2.739270267272929</v>
      </c>
      <c r="G19" s="51"/>
      <c r="H19" s="51"/>
      <c r="I19" s="51"/>
      <c r="J19" s="51"/>
      <c r="K19" s="51"/>
      <c r="L19" s="51"/>
      <c r="M19" s="51"/>
      <c r="N19" s="40"/>
      <c r="O19" s="51"/>
      <c r="P19" s="51"/>
      <c r="Q19" s="52"/>
      <c r="R19" s="287"/>
      <c r="S19" s="166"/>
      <c r="T19" s="169" t="str">
        <f t="shared" si="0"/>
        <v>Reading</v>
      </c>
      <c r="U19" s="170" t="b">
        <f t="shared" si="2"/>
        <v>0</v>
      </c>
      <c r="W19" s="165"/>
      <c r="X19" s="165"/>
      <c r="Y19" s="165"/>
      <c r="Z19" s="165"/>
      <c r="AA19" s="165"/>
      <c r="AB19" s="165"/>
      <c r="AC19" s="165"/>
    </row>
    <row r="20" spans="1:29" s="168" customFormat="1" ht="14.25" customHeight="1" x14ac:dyDescent="0.2">
      <c r="A20" s="124">
        <v>871</v>
      </c>
      <c r="B20" s="53" t="s">
        <v>13</v>
      </c>
      <c r="C20" s="203">
        <f t="shared" si="1"/>
        <v>22758.399999999998</v>
      </c>
      <c r="D20" s="210">
        <f>Vacancies!D20</f>
        <v>89.6</v>
      </c>
      <c r="E20" s="211">
        <v>423.6</v>
      </c>
      <c r="F20" s="214">
        <f t="shared" si="3"/>
        <v>1.8612907761529813</v>
      </c>
      <c r="G20" s="51"/>
      <c r="H20" s="51"/>
      <c r="I20" s="51"/>
      <c r="J20" s="51"/>
      <c r="K20" s="51"/>
      <c r="L20" s="51"/>
      <c r="M20" s="51"/>
      <c r="N20" s="40"/>
      <c r="O20" s="51"/>
      <c r="P20" s="51"/>
      <c r="Q20" s="52"/>
      <c r="R20" s="287"/>
      <c r="S20" s="166"/>
      <c r="T20" s="169" t="str">
        <f t="shared" si="0"/>
        <v>Slough</v>
      </c>
      <c r="U20" s="170" t="b">
        <f t="shared" si="2"/>
        <v>0</v>
      </c>
      <c r="W20" s="165"/>
      <c r="X20" s="165"/>
      <c r="Y20" s="165"/>
      <c r="Z20" s="165"/>
      <c r="AA20" s="165"/>
      <c r="AB20" s="165"/>
      <c r="AC20" s="165"/>
    </row>
    <row r="21" spans="1:29" s="168" customFormat="1" ht="14.25" customHeight="1" x14ac:dyDescent="0.2">
      <c r="A21" s="124">
        <v>933</v>
      </c>
      <c r="B21" s="53" t="s">
        <v>27</v>
      </c>
      <c r="C21" s="203">
        <f t="shared" si="1"/>
        <v>66065.400000000009</v>
      </c>
      <c r="D21" s="210">
        <f>Vacancies!D21</f>
        <v>260.10000000000002</v>
      </c>
      <c r="E21" s="211">
        <v>1118.9000000000001</v>
      </c>
      <c r="F21" s="214">
        <f t="shared" si="3"/>
        <v>1.6936248020900502</v>
      </c>
      <c r="G21" s="51"/>
      <c r="H21" s="51"/>
      <c r="I21" s="51"/>
      <c r="J21" s="51"/>
      <c r="K21" s="51"/>
      <c r="L21" s="51"/>
      <c r="M21" s="51"/>
      <c r="N21" s="40"/>
      <c r="O21" s="51"/>
      <c r="P21" s="51"/>
      <c r="Q21" s="52"/>
      <c r="R21" s="287"/>
      <c r="S21" s="166"/>
      <c r="T21" s="169" t="str">
        <f t="shared" si="0"/>
        <v>Somerset</v>
      </c>
      <c r="U21" s="170" t="b">
        <f t="shared" si="2"/>
        <v>0</v>
      </c>
      <c r="W21" s="165"/>
      <c r="X21" s="165"/>
      <c r="Y21" s="165"/>
      <c r="Z21" s="165"/>
      <c r="AA21" s="165"/>
      <c r="AB21" s="165"/>
      <c r="AC21" s="165"/>
    </row>
    <row r="22" spans="1:29" s="168" customFormat="1" ht="14.25" customHeight="1" x14ac:dyDescent="0.2">
      <c r="A22" s="124">
        <v>852</v>
      </c>
      <c r="B22" s="53" t="s">
        <v>14</v>
      </c>
      <c r="C22" s="203">
        <f t="shared" si="1"/>
        <v>57632.6</v>
      </c>
      <c r="D22" s="210">
        <f>Vacancies!D22</f>
        <v>226.9</v>
      </c>
      <c r="E22" s="211">
        <v>7</v>
      </c>
      <c r="F22" s="214">
        <f t="shared" si="3"/>
        <v>1.2145903533763876E-2</v>
      </c>
      <c r="G22" s="51"/>
      <c r="H22" s="51"/>
      <c r="I22" s="51"/>
      <c r="J22" s="51"/>
      <c r="K22" s="51"/>
      <c r="L22" s="51"/>
      <c r="M22" s="51"/>
      <c r="N22" s="40"/>
      <c r="O22" s="51"/>
      <c r="P22" s="51"/>
      <c r="Q22" s="52"/>
      <c r="R22" s="287"/>
      <c r="S22" s="166"/>
      <c r="T22" s="169" t="str">
        <f t="shared" si="0"/>
        <v>Southampton</v>
      </c>
      <c r="U22" s="170" t="b">
        <f t="shared" si="2"/>
        <v>0</v>
      </c>
      <c r="W22" s="165"/>
      <c r="X22" s="165"/>
      <c r="Y22" s="165"/>
      <c r="Z22" s="165"/>
      <c r="AA22" s="165"/>
      <c r="AB22" s="165"/>
      <c r="AC22" s="165"/>
    </row>
    <row r="23" spans="1:29" s="168" customFormat="1" ht="14.25" customHeight="1" x14ac:dyDescent="0.2">
      <c r="A23" s="124">
        <v>936</v>
      </c>
      <c r="B23" s="53" t="s">
        <v>7</v>
      </c>
      <c r="C23" s="203">
        <f t="shared" si="1"/>
        <v>118110</v>
      </c>
      <c r="D23" s="210">
        <f>Vacancies!D23</f>
        <v>465</v>
      </c>
      <c r="E23" s="211">
        <v>3191.2</v>
      </c>
      <c r="F23" s="214">
        <f t="shared" si="3"/>
        <v>2.7018880704428074</v>
      </c>
      <c r="G23" s="51"/>
      <c r="H23" s="51"/>
      <c r="I23" s="51"/>
      <c r="J23" s="51"/>
      <c r="K23" s="51"/>
      <c r="L23" s="51"/>
      <c r="M23" s="51"/>
      <c r="N23" s="40"/>
      <c r="O23" s="51"/>
      <c r="P23" s="51"/>
      <c r="Q23" s="52"/>
      <c r="R23" s="287"/>
      <c r="S23" s="166"/>
      <c r="T23" s="169" t="str">
        <f t="shared" si="0"/>
        <v>Surrey</v>
      </c>
      <c r="U23" s="170" t="b">
        <f t="shared" si="2"/>
        <v>0</v>
      </c>
      <c r="W23" s="165"/>
      <c r="X23" s="165"/>
      <c r="Y23" s="165"/>
      <c r="Z23" s="165"/>
      <c r="AA23" s="165"/>
      <c r="AB23" s="165"/>
      <c r="AC23" s="165"/>
    </row>
    <row r="24" spans="1:29" s="168" customFormat="1" ht="14.25" customHeight="1" x14ac:dyDescent="0.2">
      <c r="A24" s="124">
        <v>866</v>
      </c>
      <c r="B24" s="53" t="s">
        <v>41</v>
      </c>
      <c r="C24" s="203">
        <f t="shared" si="1"/>
        <v>34264.6</v>
      </c>
      <c r="D24" s="210">
        <f>Vacancies!D24</f>
        <v>134.9</v>
      </c>
      <c r="E24" s="211">
        <v>704</v>
      </c>
      <c r="F24" s="214">
        <f t="shared" si="3"/>
        <v>2.0545986236523994</v>
      </c>
      <c r="G24" s="51"/>
      <c r="H24" s="51"/>
      <c r="I24" s="51"/>
      <c r="J24" s="51"/>
      <c r="K24" s="51"/>
      <c r="L24" s="51"/>
      <c r="M24" s="51"/>
      <c r="N24" s="40"/>
      <c r="O24" s="51"/>
      <c r="P24" s="51"/>
      <c r="Q24" s="52"/>
      <c r="R24" s="287"/>
      <c r="S24" s="166"/>
      <c r="T24" s="169" t="str">
        <f t="shared" si="0"/>
        <v>Swindon</v>
      </c>
      <c r="U24" s="170" t="b">
        <f t="shared" si="2"/>
        <v>0</v>
      </c>
      <c r="W24" s="165"/>
      <c r="X24" s="165"/>
      <c r="Y24" s="165"/>
      <c r="Z24" s="165"/>
      <c r="AA24" s="165"/>
      <c r="AB24" s="165"/>
      <c r="AC24" s="165"/>
    </row>
    <row r="25" spans="1:29" s="168" customFormat="1" ht="14.25" customHeight="1" x14ac:dyDescent="0.2">
      <c r="A25" s="124">
        <v>869</v>
      </c>
      <c r="B25" s="53" t="s">
        <v>15</v>
      </c>
      <c r="C25" s="203">
        <f t="shared" si="1"/>
        <v>18262.600000000002</v>
      </c>
      <c r="D25" s="210">
        <f>Vacancies!D25</f>
        <v>71.900000000000006</v>
      </c>
      <c r="E25" s="213">
        <v>241</v>
      </c>
      <c r="F25" s="214">
        <f t="shared" si="3"/>
        <v>1.3196368534600766</v>
      </c>
      <c r="G25" s="51"/>
      <c r="H25" s="51"/>
      <c r="I25" s="51"/>
      <c r="J25" s="51"/>
      <c r="K25" s="51"/>
      <c r="L25" s="51"/>
      <c r="M25" s="51"/>
      <c r="N25" s="40"/>
      <c r="O25" s="51"/>
      <c r="P25" s="51"/>
      <c r="Q25" s="52"/>
      <c r="R25" s="287"/>
      <c r="S25" s="166"/>
      <c r="T25" s="169" t="str">
        <f t="shared" si="0"/>
        <v>West Berkshire</v>
      </c>
      <c r="U25" s="170" t="b">
        <f t="shared" si="2"/>
        <v>0</v>
      </c>
      <c r="W25" s="165"/>
      <c r="X25" s="165"/>
      <c r="Y25" s="165"/>
      <c r="Z25" s="165"/>
      <c r="AA25" s="165"/>
      <c r="AB25" s="165"/>
      <c r="AC25" s="165"/>
    </row>
    <row r="26" spans="1:29" s="168" customFormat="1" ht="14.25" customHeight="1" x14ac:dyDescent="0.2">
      <c r="A26" s="124">
        <v>938</v>
      </c>
      <c r="B26" s="53" t="s">
        <v>5</v>
      </c>
      <c r="C26" s="203">
        <f t="shared" si="1"/>
        <v>116357.40000000001</v>
      </c>
      <c r="D26" s="210">
        <f>Vacancies!D26</f>
        <v>458.1</v>
      </c>
      <c r="E26" s="213">
        <v>6980</v>
      </c>
      <c r="F26" s="214">
        <f t="shared" si="3"/>
        <v>5.9987589959899408</v>
      </c>
      <c r="G26" s="51"/>
      <c r="H26" s="51"/>
      <c r="I26" s="51"/>
      <c r="J26" s="51"/>
      <c r="K26" s="51"/>
      <c r="L26" s="51"/>
      <c r="M26" s="51"/>
      <c r="N26" s="40"/>
      <c r="O26" s="51"/>
      <c r="P26" s="51"/>
      <c r="Q26" s="52"/>
      <c r="R26" s="287"/>
      <c r="S26" s="166"/>
      <c r="T26" s="169" t="str">
        <f t="shared" si="0"/>
        <v>West Sussex</v>
      </c>
      <c r="U26" s="170" t="b">
        <f t="shared" si="2"/>
        <v>0</v>
      </c>
      <c r="W26" s="165"/>
      <c r="X26" s="165"/>
      <c r="Y26" s="165"/>
      <c r="Z26" s="165"/>
      <c r="AA26" s="165"/>
      <c r="AB26" s="165"/>
      <c r="AC26" s="165"/>
    </row>
    <row r="27" spans="1:29" s="168" customFormat="1" ht="14.25" customHeight="1" x14ac:dyDescent="0.2">
      <c r="A27" s="124">
        <v>868</v>
      </c>
      <c r="B27" s="53" t="s">
        <v>21</v>
      </c>
      <c r="C27" s="203">
        <f t="shared" si="1"/>
        <v>14859</v>
      </c>
      <c r="D27" s="210">
        <f>Vacancies!D27</f>
        <v>58.5</v>
      </c>
      <c r="E27" s="211">
        <v>294.5</v>
      </c>
      <c r="F27" s="214">
        <f t="shared" si="3"/>
        <v>1.9819637929874152</v>
      </c>
      <c r="G27" s="51"/>
      <c r="H27" s="51"/>
      <c r="I27" s="51"/>
      <c r="J27" s="51"/>
      <c r="K27" s="51"/>
      <c r="L27" s="51"/>
      <c r="M27" s="51"/>
      <c r="N27" s="40"/>
      <c r="O27" s="51"/>
      <c r="P27" s="51"/>
      <c r="Q27" s="52"/>
      <c r="R27" s="287"/>
      <c r="S27" s="166"/>
      <c r="T27" s="169" t="str">
        <f t="shared" si="0"/>
        <v>Windsor &amp; Maidenhead</v>
      </c>
      <c r="U27" s="170" t="b">
        <f t="shared" si="2"/>
        <v>0</v>
      </c>
      <c r="W27" s="165"/>
      <c r="X27" s="165"/>
      <c r="Y27" s="165"/>
      <c r="Z27" s="165"/>
      <c r="AA27" s="165"/>
      <c r="AB27" s="165"/>
      <c r="AC27" s="165"/>
    </row>
    <row r="28" spans="1:29" s="168" customFormat="1" ht="14.25" customHeight="1" x14ac:dyDescent="0.2">
      <c r="A28" s="124">
        <v>872</v>
      </c>
      <c r="B28" s="53" t="s">
        <v>16</v>
      </c>
      <c r="C28" s="203">
        <f t="shared" si="1"/>
        <v>21920.2</v>
      </c>
      <c r="D28" s="210">
        <f>Vacancies!D28</f>
        <v>86.3</v>
      </c>
      <c r="E28" s="211">
        <v>883.4</v>
      </c>
      <c r="F28" s="214">
        <f t="shared" si="3"/>
        <v>4.0300727183146137</v>
      </c>
      <c r="G28" s="51"/>
      <c r="H28" s="51"/>
      <c r="I28" s="51"/>
      <c r="J28" s="51"/>
      <c r="K28" s="51"/>
      <c r="L28" s="51"/>
      <c r="M28" s="51"/>
      <c r="N28" s="40"/>
      <c r="O28" s="51"/>
      <c r="P28" s="51"/>
      <c r="Q28" s="52"/>
      <c r="R28" s="287"/>
      <c r="S28" s="166"/>
      <c r="T28" s="169" t="str">
        <f t="shared" si="0"/>
        <v>Wokingham</v>
      </c>
      <c r="U28" s="170" t="b">
        <f t="shared" si="2"/>
        <v>0</v>
      </c>
      <c r="W28" s="165"/>
      <c r="X28" s="165"/>
      <c r="Y28" s="165"/>
      <c r="Z28" s="165"/>
      <c r="AA28" s="165"/>
      <c r="AB28" s="165"/>
      <c r="AC28" s="165"/>
    </row>
    <row r="29" spans="1:29" s="168" customFormat="1" ht="14.25" customHeight="1" x14ac:dyDescent="0.2">
      <c r="A29" s="124">
        <v>108</v>
      </c>
      <c r="B29" s="70" t="s">
        <v>23</v>
      </c>
      <c r="C29" s="203">
        <f t="shared" si="1"/>
        <v>1167663.4000000001</v>
      </c>
      <c r="D29" s="215">
        <f>Vacancies!D29</f>
        <v>4597.1000000000004</v>
      </c>
      <c r="E29" s="216">
        <v>35113</v>
      </c>
      <c r="F29" s="217">
        <f>E29/C29*100</f>
        <v>3.0071166056930441</v>
      </c>
      <c r="G29" s="51"/>
      <c r="H29" s="51"/>
      <c r="I29" s="51"/>
      <c r="J29" s="51"/>
      <c r="K29" s="51"/>
      <c r="L29" s="51"/>
      <c r="M29" s="51"/>
      <c r="N29" s="40"/>
      <c r="O29" s="51"/>
      <c r="P29" s="51"/>
      <c r="Q29" s="52"/>
      <c r="R29" s="287"/>
      <c r="S29" s="166"/>
      <c r="T29" s="169" t="str">
        <f t="shared" si="0"/>
        <v>South East</v>
      </c>
      <c r="U29" s="170" t="b">
        <f t="shared" si="2"/>
        <v>0</v>
      </c>
      <c r="W29" s="165"/>
      <c r="X29" s="165"/>
      <c r="Y29" s="165"/>
      <c r="Z29" s="165"/>
      <c r="AA29" s="165"/>
      <c r="AB29" s="165"/>
      <c r="AC29" s="165"/>
    </row>
    <row r="30" spans="1:29" s="168" customFormat="1" ht="14.25" customHeight="1" x14ac:dyDescent="0.2">
      <c r="A30" s="124">
        <v>109</v>
      </c>
      <c r="B30" s="97" t="s">
        <v>43</v>
      </c>
      <c r="C30" s="203">
        <f t="shared" si="1"/>
        <v>696036.20000000019</v>
      </c>
      <c r="D30" s="218">
        <f>Vacancies!D30</f>
        <v>2740.3000000000006</v>
      </c>
      <c r="E30" s="219">
        <v>25486.2</v>
      </c>
      <c r="F30" s="220">
        <f t="shared" si="3"/>
        <v>3.6616198985052777</v>
      </c>
      <c r="G30" s="51"/>
      <c r="H30" s="51"/>
      <c r="I30" s="51"/>
      <c r="J30" s="51"/>
      <c r="K30" s="51"/>
      <c r="L30" s="51"/>
      <c r="M30" s="51"/>
      <c r="N30" s="40"/>
      <c r="O30" s="51"/>
      <c r="P30" s="51"/>
      <c r="Q30" s="52"/>
      <c r="R30" s="287"/>
      <c r="S30" s="166"/>
      <c r="T30" s="169" t="str">
        <f t="shared" si="0"/>
        <v>South West</v>
      </c>
      <c r="U30" s="170" t="b">
        <f t="shared" si="2"/>
        <v>0</v>
      </c>
      <c r="W30" s="165"/>
      <c r="X30" s="165"/>
      <c r="Y30" s="165"/>
      <c r="Z30" s="165"/>
      <c r="AA30" s="165"/>
      <c r="AB30" s="165"/>
      <c r="AC30" s="165"/>
    </row>
    <row r="31" spans="1:29" s="131" customFormat="1" ht="14.25" customHeight="1" x14ac:dyDescent="0.2">
      <c r="A31" s="124">
        <v>100</v>
      </c>
      <c r="B31" s="88" t="s">
        <v>38</v>
      </c>
      <c r="C31" s="203">
        <f t="shared" si="1"/>
        <v>8035315.4000000022</v>
      </c>
      <c r="D31" s="221">
        <f>Vacancies!D31</f>
        <v>31635.100000000009</v>
      </c>
      <c r="E31" s="222">
        <v>283440.5</v>
      </c>
      <c r="F31" s="223">
        <f t="shared" si="3"/>
        <v>3.5274346542762949</v>
      </c>
      <c r="G31" s="49"/>
      <c r="H31" s="49"/>
      <c r="I31" s="49"/>
      <c r="J31" s="49"/>
      <c r="K31" s="49"/>
      <c r="L31" s="49"/>
      <c r="M31" s="49"/>
      <c r="N31" s="40"/>
      <c r="O31" s="51"/>
      <c r="P31" s="51"/>
      <c r="Q31" s="38"/>
      <c r="R31" s="288"/>
      <c r="S31" s="156"/>
      <c r="T31" s="171" t="s">
        <v>38</v>
      </c>
      <c r="U31" s="172"/>
      <c r="W31" s="165"/>
      <c r="X31" s="165"/>
      <c r="Y31" s="165"/>
      <c r="Z31" s="165"/>
      <c r="AA31" s="165"/>
      <c r="AB31" s="165"/>
      <c r="AC31" s="165"/>
    </row>
    <row r="32" spans="1:29" s="131" customFormat="1" ht="15" customHeight="1" x14ac:dyDescent="0.2">
      <c r="A32" s="61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38"/>
      <c r="R32" s="288"/>
      <c r="S32" s="156"/>
      <c r="W32" s="165"/>
      <c r="X32" s="165"/>
      <c r="Y32" s="165"/>
      <c r="Z32" s="165"/>
      <c r="AA32" s="165"/>
      <c r="AB32" s="165"/>
      <c r="AC32" s="165"/>
    </row>
    <row r="33" spans="1:30" s="131" customFormat="1" ht="15" customHeight="1" x14ac:dyDescent="0.2">
      <c r="A33" s="438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288"/>
      <c r="S33" s="156"/>
      <c r="W33" s="165"/>
      <c r="X33" s="165"/>
      <c r="Y33" s="165"/>
      <c r="Z33" s="165"/>
      <c r="AA33" s="165"/>
      <c r="AB33" s="165"/>
      <c r="AC33" s="165"/>
    </row>
    <row r="34" spans="1:30" s="131" customFormat="1" ht="11.25" customHeight="1" x14ac:dyDescent="0.2">
      <c r="A34" s="441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4"/>
      <c r="R34" s="288"/>
      <c r="S34" s="156"/>
      <c r="U34" s="173"/>
      <c r="W34" s="165"/>
      <c r="X34" s="165"/>
      <c r="Y34" s="165"/>
      <c r="Z34" s="165"/>
      <c r="AA34" s="165"/>
      <c r="AB34" s="165"/>
      <c r="AC34" s="165"/>
    </row>
    <row r="35" spans="1:30" s="131" customFormat="1" ht="13.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289"/>
      <c r="S35" s="292"/>
      <c r="T35" s="293"/>
      <c r="U35" s="175"/>
      <c r="V35" s="175"/>
      <c r="W35" s="175"/>
      <c r="X35" s="165"/>
      <c r="Y35" s="165"/>
      <c r="Z35" s="165"/>
      <c r="AA35" s="165"/>
      <c r="AB35" s="165"/>
      <c r="AC35" s="165"/>
      <c r="AD35" s="165"/>
    </row>
    <row r="36" spans="1:30" s="131" customFormat="1" ht="15" customHeight="1" x14ac:dyDescent="0.25">
      <c r="A36" s="59"/>
      <c r="B36" s="86" t="s">
        <v>88</v>
      </c>
      <c r="C36" s="205"/>
      <c r="D36" s="205"/>
      <c r="E36" s="205"/>
      <c r="F36" s="205"/>
      <c r="G36" s="205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289"/>
      <c r="S36" s="292"/>
      <c r="T36" s="130"/>
      <c r="U36" s="175"/>
      <c r="V36" s="175"/>
      <c r="W36" s="175"/>
      <c r="X36" s="165"/>
      <c r="Y36" s="165"/>
    </row>
    <row r="37" spans="1:30" s="131" customFormat="1" ht="18" customHeight="1" x14ac:dyDescent="0.2">
      <c r="A37" s="61"/>
      <c r="B37" s="204"/>
      <c r="C37" s="205"/>
      <c r="D37" s="205"/>
      <c r="E37" s="205"/>
      <c r="F37" s="205"/>
      <c r="G37" s="205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289"/>
      <c r="S37" s="292"/>
      <c r="T37" s="130"/>
      <c r="U37" s="175"/>
      <c r="V37" s="175"/>
      <c r="W37" s="175"/>
      <c r="X37" s="165"/>
      <c r="Y37" s="165"/>
    </row>
    <row r="38" spans="1:30" s="131" customFormat="1" ht="37.5" customHeight="1" x14ac:dyDescent="0.2">
      <c r="A38" s="61"/>
      <c r="B38" s="52"/>
      <c r="C38" s="52"/>
      <c r="D38" s="116" t="s">
        <v>66</v>
      </c>
      <c r="E38" s="92" t="s">
        <v>71</v>
      </c>
      <c r="F38" s="123" t="s">
        <v>84</v>
      </c>
      <c r="G38" s="98" t="s">
        <v>28</v>
      </c>
      <c r="H38" s="94" t="s">
        <v>87</v>
      </c>
      <c r="I38" s="38"/>
      <c r="J38" s="38"/>
      <c r="K38" s="38"/>
      <c r="L38" s="38"/>
      <c r="M38" s="38"/>
      <c r="N38" s="38"/>
      <c r="O38" s="38"/>
      <c r="P38" s="38"/>
      <c r="Q38" s="38"/>
      <c r="R38" s="289"/>
      <c r="S38" s="292"/>
      <c r="T38" s="130"/>
      <c r="U38" s="175"/>
      <c r="V38" s="175"/>
      <c r="W38" s="175"/>
      <c r="X38" s="165"/>
      <c r="Y38" s="165"/>
    </row>
    <row r="39" spans="1:30" s="164" customFormat="1" ht="16.5" customHeight="1" x14ac:dyDescent="0.2">
      <c r="A39" s="124"/>
      <c r="B39" s="53" t="s">
        <v>0</v>
      </c>
      <c r="C39" s="52"/>
      <c r="D39" s="229">
        <v>1.3</v>
      </c>
      <c r="E39" s="229">
        <v>1.2</v>
      </c>
      <c r="F39" s="212">
        <f t="shared" ref="F39:F55" si="4">F8</f>
        <v>1.623026097971757</v>
      </c>
      <c r="G39" s="121"/>
      <c r="H39" s="257">
        <f>(F39-D39)/D39</f>
        <v>0.24848161382442843</v>
      </c>
      <c r="I39" s="38"/>
      <c r="J39" s="38"/>
      <c r="K39" s="38"/>
      <c r="L39" s="38"/>
      <c r="M39" s="38"/>
      <c r="N39" s="38"/>
      <c r="O39" s="38"/>
      <c r="P39" s="38"/>
      <c r="Q39" s="38"/>
      <c r="R39" s="290"/>
      <c r="S39" s="294"/>
      <c r="T39" s="295" t="str">
        <f>B39</f>
        <v>Bracknell Forest</v>
      </c>
      <c r="U39" s="193" t="b">
        <f t="shared" ref="U39:U60" si="5">IF(T39=$U$2,H39)</f>
        <v>0</v>
      </c>
      <c r="V39" s="194"/>
      <c r="W39" s="175"/>
      <c r="X39" s="165"/>
      <c r="Y39" s="165"/>
      <c r="Z39" s="131"/>
      <c r="AA39" s="131"/>
      <c r="AB39" s="131"/>
      <c r="AC39" s="131"/>
      <c r="AD39" s="131"/>
    </row>
    <row r="40" spans="1:30" ht="16.5" customHeight="1" x14ac:dyDescent="0.2">
      <c r="A40" s="124"/>
      <c r="B40" s="53" t="s">
        <v>22</v>
      </c>
      <c r="C40" s="52"/>
      <c r="D40" s="229">
        <v>1.3</v>
      </c>
      <c r="E40" s="229">
        <v>2.8</v>
      </c>
      <c r="F40" s="214">
        <f t="shared" si="4"/>
        <v>1.1147150523516642</v>
      </c>
      <c r="G40" s="121"/>
      <c r="H40" s="258">
        <f t="shared" ref="H40:H62" si="6">(F40-D40)/D40</f>
        <v>-0.14252688280641215</v>
      </c>
      <c r="I40" s="38"/>
      <c r="J40" s="41"/>
      <c r="K40" s="41"/>
      <c r="L40" s="41"/>
      <c r="M40" s="38"/>
      <c r="N40" s="38"/>
      <c r="O40" s="38"/>
      <c r="P40" s="38"/>
      <c r="Q40" s="38"/>
      <c r="R40" s="289"/>
      <c r="S40" s="292"/>
      <c r="T40" s="130" t="str">
        <f t="shared" ref="T40:T60" si="7">B40</f>
        <v>Brighton &amp; Hove</v>
      </c>
      <c r="U40" s="193" t="b">
        <f t="shared" si="5"/>
        <v>0</v>
      </c>
      <c r="V40" s="194"/>
      <c r="W40" s="175"/>
      <c r="X40" s="165"/>
      <c r="Y40" s="165"/>
      <c r="AD40" s="131"/>
    </row>
    <row r="41" spans="1:30" ht="16.5" customHeight="1" x14ac:dyDescent="0.2">
      <c r="A41" s="124"/>
      <c r="B41" s="53" t="s">
        <v>8</v>
      </c>
      <c r="C41" s="52"/>
      <c r="D41" s="229">
        <v>1.7</v>
      </c>
      <c r="E41" s="229">
        <v>1.3</v>
      </c>
      <c r="F41" s="214">
        <f t="shared" si="4"/>
        <v>3.1660396358092897</v>
      </c>
      <c r="G41" s="121"/>
      <c r="H41" s="258">
        <f t="shared" si="6"/>
        <v>0.86237625635840576</v>
      </c>
      <c r="I41" s="38"/>
      <c r="J41" s="41"/>
      <c r="K41" s="41"/>
      <c r="L41" s="41"/>
      <c r="M41" s="38"/>
      <c r="N41" s="38"/>
      <c r="O41" s="38"/>
      <c r="P41" s="38"/>
      <c r="Q41" s="38"/>
      <c r="R41" s="289"/>
      <c r="S41" s="292"/>
      <c r="T41" s="130" t="str">
        <f t="shared" si="7"/>
        <v>Buckinghamshire</v>
      </c>
      <c r="U41" s="193" t="b">
        <f t="shared" si="5"/>
        <v>0</v>
      </c>
      <c r="V41" s="194"/>
      <c r="W41" s="175"/>
      <c r="X41" s="165"/>
      <c r="Y41" s="165"/>
      <c r="Z41" s="178"/>
      <c r="AD41" s="131"/>
    </row>
    <row r="42" spans="1:30" ht="16.5" customHeight="1" x14ac:dyDescent="0.2">
      <c r="A42" s="124"/>
      <c r="B42" s="53" t="s">
        <v>4</v>
      </c>
      <c r="C42" s="52"/>
      <c r="D42" s="229">
        <v>2.6</v>
      </c>
      <c r="E42" s="230">
        <v>2.1</v>
      </c>
      <c r="F42" s="214">
        <f t="shared" si="4"/>
        <v>3.3042952348829369</v>
      </c>
      <c r="G42" s="121"/>
      <c r="H42" s="258">
        <f t="shared" si="6"/>
        <v>0.27088278264728338</v>
      </c>
      <c r="I42" s="38"/>
      <c r="J42" s="41"/>
      <c r="K42" s="41"/>
      <c r="L42" s="41"/>
      <c r="M42" s="38"/>
      <c r="N42" s="38"/>
      <c r="O42" s="38"/>
      <c r="P42" s="38"/>
      <c r="Q42" s="38"/>
      <c r="R42" s="289"/>
      <c r="S42" s="292"/>
      <c r="T42" s="130" t="str">
        <f t="shared" si="7"/>
        <v>East Sussex</v>
      </c>
      <c r="U42" s="193" t="b">
        <f t="shared" si="5"/>
        <v>0</v>
      </c>
      <c r="V42" s="194"/>
      <c r="W42" s="175"/>
      <c r="X42" s="165"/>
      <c r="Y42" s="165"/>
      <c r="Z42" s="48"/>
      <c r="AD42" s="131"/>
    </row>
    <row r="43" spans="1:30" ht="16.5" customHeight="1" x14ac:dyDescent="0.2">
      <c r="A43" s="124"/>
      <c r="B43" s="53" t="s">
        <v>6</v>
      </c>
      <c r="C43" s="52"/>
      <c r="D43" s="229">
        <v>2.1</v>
      </c>
      <c r="E43" s="229">
        <v>2.8</v>
      </c>
      <c r="F43" s="214">
        <f t="shared" si="4"/>
        <v>2.7292868755777997</v>
      </c>
      <c r="G43" s="121"/>
      <c r="H43" s="258">
        <f t="shared" si="6"/>
        <v>0.29966041694180934</v>
      </c>
      <c r="I43" s="38"/>
      <c r="J43" s="41"/>
      <c r="K43" s="41"/>
      <c r="L43" s="41"/>
      <c r="M43" s="38"/>
      <c r="N43" s="38"/>
      <c r="O43" s="38"/>
      <c r="P43" s="38"/>
      <c r="Q43" s="38"/>
      <c r="R43" s="289"/>
      <c r="S43" s="292"/>
      <c r="T43" s="130" t="str">
        <f t="shared" si="7"/>
        <v>Hampshire</v>
      </c>
      <c r="U43" s="193" t="b">
        <f t="shared" si="5"/>
        <v>0</v>
      </c>
      <c r="V43" s="194"/>
      <c r="W43" s="175"/>
      <c r="X43" s="165"/>
      <c r="Y43" s="165"/>
      <c r="AD43" s="131"/>
    </row>
    <row r="44" spans="1:30" ht="16.5" customHeight="1" x14ac:dyDescent="0.2">
      <c r="A44" s="124"/>
      <c r="B44" s="53" t="s">
        <v>1</v>
      </c>
      <c r="C44" s="52"/>
      <c r="D44" s="229">
        <v>3</v>
      </c>
      <c r="E44" s="229">
        <v>2.8</v>
      </c>
      <c r="F44" s="214">
        <f t="shared" si="4"/>
        <v>1.6372953380827397</v>
      </c>
      <c r="G44" s="121"/>
      <c r="H44" s="258">
        <f t="shared" si="6"/>
        <v>-0.4542348873057534</v>
      </c>
      <c r="I44" s="38"/>
      <c r="J44" s="41"/>
      <c r="K44" s="41"/>
      <c r="L44" s="41"/>
      <c r="M44" s="38"/>
      <c r="N44" s="38"/>
      <c r="O44" s="38"/>
      <c r="P44" s="38"/>
      <c r="Q44" s="38"/>
      <c r="R44" s="289"/>
      <c r="S44" s="292"/>
      <c r="T44" s="130" t="str">
        <f t="shared" si="7"/>
        <v>Isle of Wight</v>
      </c>
      <c r="U44" s="193" t="b">
        <f t="shared" si="5"/>
        <v>0</v>
      </c>
      <c r="V44" s="194"/>
      <c r="W44" s="175"/>
      <c r="X44" s="165"/>
      <c r="Y44" s="165"/>
      <c r="AD44" s="131"/>
    </row>
    <row r="45" spans="1:30" ht="16.5" customHeight="1" x14ac:dyDescent="0.2">
      <c r="A45" s="124"/>
      <c r="B45" s="53" t="s">
        <v>9</v>
      </c>
      <c r="C45" s="52"/>
      <c r="D45" s="229">
        <v>2.2999999999999998</v>
      </c>
      <c r="E45" s="229">
        <v>1.9</v>
      </c>
      <c r="F45" s="214">
        <f t="shared" si="4"/>
        <v>2.4326515152303463</v>
      </c>
      <c r="G45" s="121"/>
      <c r="H45" s="258">
        <f t="shared" si="6"/>
        <v>5.7674571839281076E-2</v>
      </c>
      <c r="I45" s="38"/>
      <c r="J45" s="41"/>
      <c r="K45" s="41"/>
      <c r="L45" s="41"/>
      <c r="M45" s="38"/>
      <c r="N45" s="38"/>
      <c r="O45" s="38"/>
      <c r="P45" s="38"/>
      <c r="Q45" s="38"/>
      <c r="R45" s="289"/>
      <c r="S45" s="292"/>
      <c r="T45" s="130" t="str">
        <f t="shared" si="7"/>
        <v>Kent</v>
      </c>
      <c r="U45" s="193" t="b">
        <f t="shared" si="5"/>
        <v>0</v>
      </c>
      <c r="V45" s="194"/>
      <c r="W45" s="175"/>
      <c r="X45" s="165"/>
      <c r="Y45" s="165"/>
      <c r="AD45" s="131"/>
    </row>
    <row r="46" spans="1:30" s="131" customFormat="1" ht="16.5" customHeight="1" x14ac:dyDescent="0.2">
      <c r="A46" s="124"/>
      <c r="B46" s="53" t="s">
        <v>2</v>
      </c>
      <c r="C46" s="52"/>
      <c r="D46" s="229">
        <v>1.4</v>
      </c>
      <c r="E46" s="229">
        <v>2.2000000000000002</v>
      </c>
      <c r="F46" s="214">
        <f t="shared" si="4"/>
        <v>2.5760161180896772</v>
      </c>
      <c r="G46" s="121"/>
      <c r="H46" s="258">
        <f t="shared" si="6"/>
        <v>0.84001151292119813</v>
      </c>
      <c r="I46" s="38"/>
      <c r="J46" s="41"/>
      <c r="K46" s="41"/>
      <c r="L46" s="41"/>
      <c r="M46" s="38"/>
      <c r="N46" s="38"/>
      <c r="O46" s="38"/>
      <c r="P46" s="38"/>
      <c r="Q46" s="38"/>
      <c r="R46" s="289"/>
      <c r="S46" s="292"/>
      <c r="T46" s="130" t="str">
        <f t="shared" si="7"/>
        <v>Medway</v>
      </c>
      <c r="U46" s="193" t="b">
        <f t="shared" si="5"/>
        <v>0</v>
      </c>
      <c r="V46" s="194"/>
      <c r="W46" s="175"/>
      <c r="X46" s="165"/>
      <c r="Y46" s="165"/>
    </row>
    <row r="47" spans="1:30" s="131" customFormat="1" ht="16.5" customHeight="1" x14ac:dyDescent="0.2">
      <c r="A47" s="124"/>
      <c r="B47" s="53" t="s">
        <v>10</v>
      </c>
      <c r="C47" s="52"/>
      <c r="D47" s="229">
        <v>1.5</v>
      </c>
      <c r="E47" s="229">
        <v>3.4</v>
      </c>
      <c r="F47" s="214">
        <f t="shared" si="4"/>
        <v>3.5807528682428571</v>
      </c>
      <c r="G47" s="121"/>
      <c r="H47" s="258">
        <f t="shared" si="6"/>
        <v>1.3871685788285715</v>
      </c>
      <c r="I47" s="38"/>
      <c r="J47" s="41"/>
      <c r="K47" s="41"/>
      <c r="L47" s="41"/>
      <c r="M47" s="38"/>
      <c r="N47" s="38"/>
      <c r="O47" s="38"/>
      <c r="P47" s="38"/>
      <c r="Q47" s="38"/>
      <c r="R47" s="289"/>
      <c r="S47" s="292"/>
      <c r="T47" s="130" t="str">
        <f t="shared" si="7"/>
        <v>Milton Keynes</v>
      </c>
      <c r="U47" s="193" t="b">
        <f t="shared" si="5"/>
        <v>0</v>
      </c>
      <c r="V47" s="194"/>
      <c r="W47" s="175"/>
      <c r="X47" s="165"/>
      <c r="Y47" s="165"/>
    </row>
    <row r="48" spans="1:30" s="131" customFormat="1" ht="16.5" customHeight="1" x14ac:dyDescent="0.2">
      <c r="A48" s="124"/>
      <c r="B48" s="53" t="s">
        <v>11</v>
      </c>
      <c r="C48" s="52"/>
      <c r="D48" s="229">
        <v>2.6</v>
      </c>
      <c r="E48" s="229">
        <v>3.1</v>
      </c>
      <c r="F48" s="214">
        <f t="shared" si="4"/>
        <v>3.3205681795978976</v>
      </c>
      <c r="G48" s="121"/>
      <c r="H48" s="258">
        <f t="shared" si="6"/>
        <v>0.27714160753765288</v>
      </c>
      <c r="I48" s="38"/>
      <c r="J48" s="41"/>
      <c r="K48" s="41"/>
      <c r="L48" s="41"/>
      <c r="M48" s="38"/>
      <c r="N48" s="38"/>
      <c r="O48" s="38"/>
      <c r="P48" s="38"/>
      <c r="Q48" s="38"/>
      <c r="R48" s="289"/>
      <c r="S48" s="292"/>
      <c r="T48" s="130" t="str">
        <f t="shared" si="7"/>
        <v>Oxfordshire</v>
      </c>
      <c r="U48" s="193" t="b">
        <f t="shared" si="5"/>
        <v>0</v>
      </c>
      <c r="V48" s="194"/>
      <c r="W48" s="175"/>
      <c r="X48" s="165"/>
      <c r="Y48" s="165"/>
    </row>
    <row r="49" spans="1:27" s="131" customFormat="1" ht="16.5" customHeight="1" x14ac:dyDescent="0.2">
      <c r="A49" s="124"/>
      <c r="B49" s="53" t="s">
        <v>12</v>
      </c>
      <c r="C49" s="52"/>
      <c r="D49" s="229">
        <v>1</v>
      </c>
      <c r="E49" s="229">
        <v>3.7</v>
      </c>
      <c r="F49" s="214">
        <f t="shared" si="4"/>
        <v>6.8082232398774423</v>
      </c>
      <c r="G49" s="121"/>
      <c r="H49" s="258">
        <f t="shared" si="6"/>
        <v>5.8082232398774423</v>
      </c>
      <c r="I49" s="38"/>
      <c r="J49" s="41"/>
      <c r="K49" s="41"/>
      <c r="L49" s="41"/>
      <c r="M49" s="38"/>
      <c r="N49" s="38"/>
      <c r="O49" s="38"/>
      <c r="P49" s="38"/>
      <c r="Q49" s="38"/>
      <c r="R49" s="289"/>
      <c r="S49" s="292"/>
      <c r="T49" s="130" t="str">
        <f t="shared" si="7"/>
        <v>Portsmouth</v>
      </c>
      <c r="U49" s="193" t="b">
        <f t="shared" si="5"/>
        <v>0</v>
      </c>
      <c r="V49" s="194"/>
      <c r="W49" s="175"/>
      <c r="X49" s="165"/>
      <c r="Y49" s="165"/>
    </row>
    <row r="50" spans="1:27" s="131" customFormat="1" ht="16.5" customHeight="1" x14ac:dyDescent="0.2">
      <c r="A50" s="124"/>
      <c r="B50" s="53" t="s">
        <v>3</v>
      </c>
      <c r="C50" s="52"/>
      <c r="D50" s="229">
        <v>2</v>
      </c>
      <c r="E50" s="229">
        <v>3.3</v>
      </c>
      <c r="F50" s="214">
        <f t="shared" si="4"/>
        <v>2.739270267272929</v>
      </c>
      <c r="G50" s="121"/>
      <c r="H50" s="258">
        <f t="shared" si="6"/>
        <v>0.3696351336364645</v>
      </c>
      <c r="I50" s="38"/>
      <c r="J50" s="41"/>
      <c r="K50" s="41"/>
      <c r="L50" s="41"/>
      <c r="M50" s="38"/>
      <c r="N50" s="38"/>
      <c r="O50" s="38"/>
      <c r="P50" s="38"/>
      <c r="Q50" s="38"/>
      <c r="R50" s="289"/>
      <c r="S50" s="292"/>
      <c r="T50" s="130" t="str">
        <f t="shared" si="7"/>
        <v>Reading</v>
      </c>
      <c r="U50" s="193" t="b">
        <f t="shared" si="5"/>
        <v>0</v>
      </c>
      <c r="V50" s="194"/>
      <c r="W50" s="175"/>
      <c r="X50" s="165"/>
      <c r="Y50" s="165"/>
    </row>
    <row r="51" spans="1:27" s="131" customFormat="1" ht="16.5" customHeight="1" x14ac:dyDescent="0.2">
      <c r="A51" s="124"/>
      <c r="B51" s="53" t="s">
        <v>13</v>
      </c>
      <c r="C51" s="52"/>
      <c r="D51" s="229">
        <v>4.7</v>
      </c>
      <c r="E51" s="229">
        <v>1</v>
      </c>
      <c r="F51" s="214">
        <f t="shared" si="4"/>
        <v>1.8612907761529813</v>
      </c>
      <c r="G51" s="121"/>
      <c r="H51" s="258">
        <f t="shared" si="6"/>
        <v>-0.60398068592489762</v>
      </c>
      <c r="I51" s="38"/>
      <c r="J51" s="41"/>
      <c r="K51" s="41"/>
      <c r="L51" s="41"/>
      <c r="M51" s="38"/>
      <c r="N51" s="38"/>
      <c r="O51" s="38"/>
      <c r="P51" s="38"/>
      <c r="Q51" s="38"/>
      <c r="R51" s="289"/>
      <c r="S51" s="292"/>
      <c r="T51" s="130" t="str">
        <f t="shared" si="7"/>
        <v>Slough</v>
      </c>
      <c r="U51" s="193" t="b">
        <f t="shared" si="5"/>
        <v>0</v>
      </c>
      <c r="V51" s="194"/>
      <c r="W51" s="175"/>
      <c r="X51" s="165"/>
      <c r="Y51" s="165"/>
    </row>
    <row r="52" spans="1:27" s="131" customFormat="1" ht="16.5" customHeight="1" x14ac:dyDescent="0.2">
      <c r="A52" s="124"/>
      <c r="B52" s="53" t="s">
        <v>27</v>
      </c>
      <c r="C52" s="52"/>
      <c r="D52" s="229">
        <v>2.5</v>
      </c>
      <c r="E52" s="229">
        <v>2.2999999999999998</v>
      </c>
      <c r="F52" s="214">
        <f t="shared" si="4"/>
        <v>1.6936248020900502</v>
      </c>
      <c r="G52" s="121"/>
      <c r="H52" s="258">
        <f t="shared" si="6"/>
        <v>-0.32255007916397993</v>
      </c>
      <c r="I52" s="38"/>
      <c r="J52" s="41"/>
      <c r="K52" s="41"/>
      <c r="L52" s="41"/>
      <c r="M52" s="38"/>
      <c r="N52" s="38"/>
      <c r="O52" s="38"/>
      <c r="P52" s="38"/>
      <c r="Q52" s="38"/>
      <c r="R52" s="289"/>
      <c r="S52" s="292"/>
      <c r="T52" s="130" t="str">
        <f t="shared" si="7"/>
        <v>Somerset</v>
      </c>
      <c r="U52" s="193" t="b">
        <f t="shared" si="5"/>
        <v>0</v>
      </c>
      <c r="V52" s="194"/>
      <c r="W52" s="175"/>
      <c r="X52" s="165"/>
      <c r="Y52" s="165"/>
    </row>
    <row r="53" spans="1:27" s="131" customFormat="1" ht="16.5" customHeight="1" x14ac:dyDescent="0.2">
      <c r="A53" s="124"/>
      <c r="B53" s="53" t="s">
        <v>14</v>
      </c>
      <c r="C53" s="52"/>
      <c r="D53" s="229">
        <v>3</v>
      </c>
      <c r="E53" s="229">
        <v>3</v>
      </c>
      <c r="F53" s="214">
        <f t="shared" si="4"/>
        <v>1.2145903533763876E-2</v>
      </c>
      <c r="G53" s="122"/>
      <c r="H53" s="258">
        <f t="shared" si="6"/>
        <v>-0.99595136548874541</v>
      </c>
      <c r="I53" s="38"/>
      <c r="J53" s="41"/>
      <c r="K53" s="41"/>
      <c r="L53" s="41"/>
      <c r="M53" s="38"/>
      <c r="N53" s="38"/>
      <c r="O53" s="38"/>
      <c r="P53" s="38"/>
      <c r="Q53" s="38"/>
      <c r="R53" s="289"/>
      <c r="S53" s="292"/>
      <c r="T53" s="130" t="str">
        <f t="shared" si="7"/>
        <v>Southampton</v>
      </c>
      <c r="U53" s="193" t="b">
        <f t="shared" si="5"/>
        <v>0</v>
      </c>
      <c r="V53" s="194"/>
      <c r="W53" s="175"/>
      <c r="X53" s="165"/>
      <c r="Y53" s="165"/>
    </row>
    <row r="54" spans="1:27" s="131" customFormat="1" ht="16.5" customHeight="1" x14ac:dyDescent="0.2">
      <c r="A54" s="124"/>
      <c r="B54" s="53" t="s">
        <v>7</v>
      </c>
      <c r="C54" s="52"/>
      <c r="D54" s="229">
        <v>2.9</v>
      </c>
      <c r="E54" s="229">
        <v>2.5</v>
      </c>
      <c r="F54" s="214">
        <f t="shared" si="4"/>
        <v>2.7018880704428074</v>
      </c>
      <c r="G54" s="122"/>
      <c r="H54" s="258">
        <f t="shared" si="6"/>
        <v>-6.8314458467997413E-2</v>
      </c>
      <c r="I54" s="38"/>
      <c r="J54" s="41"/>
      <c r="K54" s="41"/>
      <c r="L54" s="41"/>
      <c r="M54" s="38"/>
      <c r="N54" s="38"/>
      <c r="O54" s="38"/>
      <c r="P54" s="38"/>
      <c r="Q54" s="38"/>
      <c r="R54" s="289"/>
      <c r="S54" s="292"/>
      <c r="T54" s="130" t="str">
        <f t="shared" si="7"/>
        <v>Surrey</v>
      </c>
      <c r="U54" s="193" t="b">
        <f t="shared" si="5"/>
        <v>0</v>
      </c>
      <c r="V54" s="194"/>
      <c r="W54" s="175"/>
      <c r="X54" s="165"/>
      <c r="Y54" s="165"/>
    </row>
    <row r="55" spans="1:27" s="131" customFormat="1" ht="16.5" customHeight="1" x14ac:dyDescent="0.2">
      <c r="A55" s="124"/>
      <c r="B55" s="53" t="s">
        <v>41</v>
      </c>
      <c r="C55" s="52"/>
      <c r="D55" s="229">
        <v>2.9</v>
      </c>
      <c r="E55" s="229">
        <v>3.6</v>
      </c>
      <c r="F55" s="214">
        <f t="shared" si="4"/>
        <v>2.0545986236523994</v>
      </c>
      <c r="G55" s="122"/>
      <c r="H55" s="258">
        <f t="shared" si="6"/>
        <v>-0.29151771598193121</v>
      </c>
      <c r="I55" s="38"/>
      <c r="J55" s="41"/>
      <c r="K55" s="41"/>
      <c r="L55" s="41"/>
      <c r="M55" s="38"/>
      <c r="N55" s="38"/>
      <c r="O55" s="38"/>
      <c r="P55" s="38"/>
      <c r="Q55" s="38"/>
      <c r="R55" s="289"/>
      <c r="S55" s="292"/>
      <c r="T55" s="130" t="str">
        <f t="shared" si="7"/>
        <v>Swindon</v>
      </c>
      <c r="U55" s="193" t="b">
        <f t="shared" si="5"/>
        <v>0</v>
      </c>
      <c r="V55" s="194"/>
      <c r="W55" s="175"/>
      <c r="X55" s="165"/>
      <c r="Y55" s="165"/>
    </row>
    <row r="56" spans="1:27" s="131" customFormat="1" ht="16.5" customHeight="1" x14ac:dyDescent="0.2">
      <c r="A56" s="124"/>
      <c r="B56" s="53" t="s">
        <v>15</v>
      </c>
      <c r="C56" s="52"/>
      <c r="D56" s="229">
        <v>2.7</v>
      </c>
      <c r="E56" s="230">
        <v>3.6</v>
      </c>
      <c r="F56" s="214">
        <f t="shared" ref="F56:F62" si="8">F25</f>
        <v>1.3196368534600766</v>
      </c>
      <c r="G56" s="122"/>
      <c r="H56" s="258">
        <f t="shared" si="6"/>
        <v>-0.51124560982960132</v>
      </c>
      <c r="I56" s="38"/>
      <c r="J56" s="41"/>
      <c r="K56" s="41"/>
      <c r="L56" s="41"/>
      <c r="M56" s="38"/>
      <c r="N56" s="38"/>
      <c r="O56" s="38"/>
      <c r="P56" s="38"/>
      <c r="Q56" s="38"/>
      <c r="R56" s="289"/>
      <c r="S56" s="292"/>
      <c r="T56" s="130" t="str">
        <f t="shared" si="7"/>
        <v>West Berkshire</v>
      </c>
      <c r="U56" s="193" t="b">
        <f t="shared" si="5"/>
        <v>0</v>
      </c>
      <c r="V56" s="194"/>
      <c r="W56" s="175"/>
      <c r="X56" s="165"/>
      <c r="Y56" s="165"/>
    </row>
    <row r="57" spans="1:27" s="131" customFormat="1" ht="16.5" customHeight="1" x14ac:dyDescent="0.2">
      <c r="A57" s="124"/>
      <c r="B57" s="53" t="s">
        <v>5</v>
      </c>
      <c r="C57" s="52"/>
      <c r="D57" s="229">
        <v>1.4</v>
      </c>
      <c r="E57" s="230">
        <v>3.7</v>
      </c>
      <c r="F57" s="214">
        <f t="shared" si="8"/>
        <v>5.9987589959899408</v>
      </c>
      <c r="G57" s="122"/>
      <c r="H57" s="258">
        <f t="shared" si="6"/>
        <v>3.2848278542785296</v>
      </c>
      <c r="I57" s="38"/>
      <c r="J57" s="41"/>
      <c r="K57" s="41"/>
      <c r="L57" s="41"/>
      <c r="M57" s="38"/>
      <c r="N57" s="38"/>
      <c r="O57" s="38"/>
      <c r="P57" s="38"/>
      <c r="Q57" s="38"/>
      <c r="R57" s="289"/>
      <c r="S57" s="292"/>
      <c r="T57" s="130" t="str">
        <f t="shared" si="7"/>
        <v>West Sussex</v>
      </c>
      <c r="U57" s="193" t="b">
        <f t="shared" si="5"/>
        <v>0</v>
      </c>
      <c r="V57" s="194"/>
      <c r="W57" s="175"/>
      <c r="X57" s="165"/>
      <c r="Y57" s="165"/>
    </row>
    <row r="58" spans="1:27" s="131" customFormat="1" ht="16.5" customHeight="1" x14ac:dyDescent="0.2">
      <c r="A58" s="124"/>
      <c r="B58" s="53" t="s">
        <v>21</v>
      </c>
      <c r="C58" s="52"/>
      <c r="D58" s="230">
        <v>1.5</v>
      </c>
      <c r="E58" s="229">
        <v>1.4</v>
      </c>
      <c r="F58" s="214">
        <f t="shared" si="8"/>
        <v>1.9819637929874152</v>
      </c>
      <c r="G58" s="122"/>
      <c r="H58" s="258">
        <f t="shared" si="6"/>
        <v>0.32130919532494345</v>
      </c>
      <c r="I58" s="38"/>
      <c r="J58" s="41"/>
      <c r="K58" s="41"/>
      <c r="L58" s="41"/>
      <c r="M58" s="38"/>
      <c r="N58" s="38"/>
      <c r="O58" s="38"/>
      <c r="P58" s="38"/>
      <c r="Q58" s="38"/>
      <c r="R58" s="289"/>
      <c r="S58" s="292"/>
      <c r="T58" s="130" t="str">
        <f t="shared" si="7"/>
        <v>Windsor &amp; Maidenhead</v>
      </c>
      <c r="U58" s="193" t="b">
        <f t="shared" si="5"/>
        <v>0</v>
      </c>
      <c r="V58" s="194"/>
      <c r="W58" s="175"/>
      <c r="X58" s="165"/>
      <c r="Y58" s="165"/>
    </row>
    <row r="59" spans="1:27" s="131" customFormat="1" ht="16.5" customHeight="1" x14ac:dyDescent="0.2">
      <c r="A59" s="124"/>
      <c r="B59" s="53" t="s">
        <v>16</v>
      </c>
      <c r="C59" s="52"/>
      <c r="D59" s="230">
        <v>3.2</v>
      </c>
      <c r="E59" s="229">
        <v>3.3</v>
      </c>
      <c r="F59" s="214">
        <f t="shared" si="8"/>
        <v>4.0300727183146137</v>
      </c>
      <c r="G59" s="122"/>
      <c r="H59" s="258">
        <f t="shared" si="6"/>
        <v>0.25939772447331672</v>
      </c>
      <c r="I59" s="38"/>
      <c r="J59" s="41"/>
      <c r="K59" s="41"/>
      <c r="L59" s="41"/>
      <c r="M59" s="38"/>
      <c r="N59" s="38"/>
      <c r="O59" s="38"/>
      <c r="P59" s="38"/>
      <c r="Q59" s="38"/>
      <c r="R59" s="289"/>
      <c r="S59" s="292"/>
      <c r="T59" s="130" t="str">
        <f t="shared" si="7"/>
        <v>Wokingham</v>
      </c>
      <c r="U59" s="193" t="b">
        <f t="shared" si="5"/>
        <v>0</v>
      </c>
      <c r="V59" s="194"/>
    </row>
    <row r="60" spans="1:27" s="131" customFormat="1" ht="16.5" customHeight="1" x14ac:dyDescent="0.2">
      <c r="A60" s="124"/>
      <c r="B60" s="70" t="s">
        <v>23</v>
      </c>
      <c r="C60" s="52"/>
      <c r="D60" s="231">
        <v>2.2000000000000002</v>
      </c>
      <c r="E60" s="231">
        <v>2.6</v>
      </c>
      <c r="F60" s="217">
        <f t="shared" si="8"/>
        <v>3.0071166056930441</v>
      </c>
      <c r="G60" s="122"/>
      <c r="H60" s="259">
        <f t="shared" si="6"/>
        <v>0.36687118440592903</v>
      </c>
      <c r="I60" s="38"/>
      <c r="J60" s="41"/>
      <c r="K60" s="41"/>
      <c r="L60" s="41"/>
      <c r="M60" s="38"/>
      <c r="N60" s="38"/>
      <c r="O60" s="38"/>
      <c r="P60" s="38"/>
      <c r="Q60" s="38"/>
      <c r="R60" s="289"/>
      <c r="S60" s="292"/>
      <c r="T60" s="130" t="str">
        <f t="shared" si="7"/>
        <v>South East</v>
      </c>
      <c r="U60" s="193" t="b">
        <f t="shared" si="5"/>
        <v>0</v>
      </c>
      <c r="V60" s="194"/>
    </row>
    <row r="61" spans="1:27" s="131" customFormat="1" ht="16.5" customHeight="1" x14ac:dyDescent="0.2">
      <c r="A61" s="124"/>
      <c r="B61" s="97" t="s">
        <v>43</v>
      </c>
      <c r="C61" s="52"/>
      <c r="D61" s="232">
        <v>2.8</v>
      </c>
      <c r="E61" s="232">
        <v>3.4</v>
      </c>
      <c r="F61" s="220">
        <f t="shared" si="8"/>
        <v>3.6616198985052777</v>
      </c>
      <c r="G61" s="122"/>
      <c r="H61" s="260">
        <f t="shared" si="6"/>
        <v>0.30772139232331353</v>
      </c>
      <c r="I61" s="38"/>
      <c r="J61" s="41"/>
      <c r="K61" s="41"/>
      <c r="L61" s="41"/>
      <c r="M61" s="38"/>
      <c r="N61" s="38"/>
      <c r="O61" s="38"/>
      <c r="P61" s="38"/>
      <c r="Q61" s="38"/>
      <c r="R61" s="289"/>
      <c r="S61" s="292"/>
      <c r="T61" s="130" t="s">
        <v>43</v>
      </c>
      <c r="U61" s="193"/>
      <c r="V61" s="194"/>
    </row>
    <row r="62" spans="1:27" s="131" customFormat="1" ht="16.5" customHeight="1" x14ac:dyDescent="0.2">
      <c r="A62" s="124"/>
      <c r="B62" s="88" t="s">
        <v>38</v>
      </c>
      <c r="C62" s="49"/>
      <c r="D62" s="233">
        <v>2.9</v>
      </c>
      <c r="E62" s="233">
        <v>3.1</v>
      </c>
      <c r="F62" s="223">
        <f t="shared" si="8"/>
        <v>3.5274346542762949</v>
      </c>
      <c r="G62" s="122"/>
      <c r="H62" s="261">
        <f t="shared" si="6"/>
        <v>0.21635677733665346</v>
      </c>
      <c r="I62" s="38"/>
      <c r="J62" s="38"/>
      <c r="K62" s="38"/>
      <c r="L62" s="38"/>
      <c r="M62" s="38"/>
      <c r="N62" s="38"/>
      <c r="O62" s="38"/>
      <c r="P62" s="38"/>
      <c r="Q62" s="38"/>
      <c r="R62" s="289"/>
      <c r="S62" s="292"/>
      <c r="T62" s="130" t="s">
        <v>38</v>
      </c>
      <c r="U62" s="193"/>
      <c r="V62" s="194"/>
    </row>
    <row r="63" spans="1:27" s="131" customFormat="1" ht="1.5" customHeight="1" x14ac:dyDescent="0.2">
      <c r="A63" s="83"/>
      <c r="B63" s="50"/>
      <c r="C63" s="50"/>
      <c r="D63" s="48"/>
      <c r="E63" s="48"/>
      <c r="F63" s="48"/>
      <c r="G63" s="48"/>
      <c r="H63" s="48"/>
      <c r="I63" s="38"/>
      <c r="J63" s="38"/>
      <c r="K63" s="38"/>
      <c r="L63" s="38"/>
      <c r="M63" s="38"/>
      <c r="N63" s="38"/>
      <c r="O63" s="38"/>
      <c r="P63" s="38"/>
      <c r="Q63" s="38"/>
      <c r="R63" s="289"/>
      <c r="S63" s="292"/>
      <c r="T63" s="130"/>
      <c r="AA63" s="193"/>
    </row>
    <row r="64" spans="1:27" s="131" customFormat="1" ht="15" customHeight="1" x14ac:dyDescent="0.2">
      <c r="A64" s="61"/>
      <c r="B64" s="43"/>
      <c r="C64" s="43"/>
      <c r="D64" s="42"/>
      <c r="E64" s="42"/>
      <c r="F64" s="42"/>
      <c r="G64" s="42"/>
      <c r="H64" s="42"/>
      <c r="I64" s="44"/>
      <c r="J64" s="44"/>
      <c r="K64" s="44"/>
      <c r="L64" s="44"/>
      <c r="M64" s="44"/>
      <c r="N64" s="44"/>
      <c r="O64" s="44"/>
      <c r="P64" s="44"/>
      <c r="Q64" s="45"/>
      <c r="R64" s="289"/>
      <c r="S64" s="292"/>
      <c r="T64" s="130"/>
    </row>
    <row r="65" spans="1:27" s="131" customFormat="1" ht="15" customHeight="1" x14ac:dyDescent="0.2">
      <c r="A65" s="283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91"/>
      <c r="S65" s="292"/>
      <c r="T65" s="130"/>
    </row>
    <row r="66" spans="1:27" s="131" customFormat="1" ht="11.25" customHeight="1" x14ac:dyDescent="0.2">
      <c r="A66" s="284"/>
      <c r="B66" s="285"/>
      <c r="C66" s="285"/>
      <c r="D66" s="286"/>
      <c r="E66" s="285"/>
      <c r="F66" s="285"/>
      <c r="G66" s="285"/>
      <c r="H66" s="285"/>
      <c r="I66" s="285"/>
      <c r="J66" s="285"/>
      <c r="K66" s="285"/>
      <c r="L66" s="285"/>
      <c r="M66" s="285"/>
      <c r="N66" s="285"/>
      <c r="O66" s="285"/>
      <c r="P66" s="285"/>
      <c r="Q66" s="286"/>
      <c r="R66" s="296"/>
      <c r="S66" s="292"/>
      <c r="T66" s="130"/>
    </row>
    <row r="67" spans="1:27" ht="11.25" customHeight="1" x14ac:dyDescent="0.2">
      <c r="A67" s="7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2"/>
      <c r="S67" s="156"/>
      <c r="AA67" s="182"/>
    </row>
    <row r="68" spans="1:27" ht="11.25" customHeight="1" x14ac:dyDescent="0.2">
      <c r="A68" s="7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2"/>
      <c r="S68" s="156"/>
      <c r="AA68" s="182"/>
    </row>
    <row r="69" spans="1:27" ht="11.25" customHeight="1" x14ac:dyDescent="0.2">
      <c r="A69" s="77"/>
      <c r="B69" s="436" t="s">
        <v>25</v>
      </c>
      <c r="C69" s="119"/>
      <c r="D69" s="41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2"/>
      <c r="S69" s="156"/>
      <c r="AA69" s="182"/>
    </row>
    <row r="70" spans="1:27" ht="11.25" customHeight="1" x14ac:dyDescent="0.2">
      <c r="A70" s="77"/>
      <c r="B70" s="437"/>
      <c r="C70" s="120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2"/>
      <c r="S70" s="156"/>
      <c r="AA70" s="182"/>
    </row>
    <row r="71" spans="1:27" ht="11.25" customHeight="1" x14ac:dyDescent="0.2">
      <c r="A71" s="77"/>
      <c r="B71" s="435" t="s">
        <v>33</v>
      </c>
      <c r="C71" s="435"/>
      <c r="D71" s="435"/>
      <c r="E71" s="435"/>
      <c r="F71" s="10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2"/>
      <c r="S71" s="156"/>
      <c r="AA71" s="182"/>
    </row>
    <row r="72" spans="1:27" ht="11.25" customHeight="1" x14ac:dyDescent="0.2">
      <c r="A72" s="77"/>
      <c r="B72" s="435"/>
      <c r="C72" s="435"/>
      <c r="D72" s="435"/>
      <c r="E72" s="435"/>
      <c r="F72" s="10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2"/>
      <c r="S72" s="156"/>
      <c r="AA72" s="182"/>
    </row>
    <row r="73" spans="1:27" ht="11.25" customHeight="1" x14ac:dyDescent="0.2">
      <c r="A73" s="77"/>
      <c r="B73" s="435" t="s">
        <v>34</v>
      </c>
      <c r="C73" s="435"/>
      <c r="D73" s="435"/>
      <c r="E73" s="435"/>
      <c r="F73" s="10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2"/>
      <c r="S73" s="156"/>
      <c r="AA73" s="182"/>
    </row>
    <row r="74" spans="1:27" ht="11.25" customHeight="1" x14ac:dyDescent="0.2">
      <c r="A74" s="77"/>
      <c r="B74" s="435"/>
      <c r="C74" s="435"/>
      <c r="D74" s="435"/>
      <c r="E74" s="435"/>
      <c r="F74" s="10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2"/>
      <c r="S74" s="156"/>
      <c r="AA74" s="182"/>
    </row>
    <row r="75" spans="1:27" ht="11.25" customHeight="1" x14ac:dyDescent="0.2">
      <c r="A75" s="77"/>
      <c r="B75" s="435" t="s">
        <v>35</v>
      </c>
      <c r="C75" s="435"/>
      <c r="D75" s="435"/>
      <c r="E75" s="435"/>
      <c r="F75" s="10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2"/>
      <c r="S75" s="156"/>
      <c r="AA75" s="182"/>
    </row>
    <row r="76" spans="1:27" ht="11.25" customHeight="1" x14ac:dyDescent="0.2">
      <c r="A76" s="77"/>
      <c r="B76" s="435"/>
      <c r="C76" s="435"/>
      <c r="D76" s="435"/>
      <c r="E76" s="435"/>
      <c r="F76" s="10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2"/>
      <c r="S76" s="156"/>
      <c r="AA76" s="182"/>
    </row>
    <row r="77" spans="1:27" ht="11.25" customHeight="1" x14ac:dyDescent="0.2">
      <c r="A77" s="77"/>
      <c r="B77" s="435" t="s">
        <v>54</v>
      </c>
      <c r="C77" s="435"/>
      <c r="D77" s="435"/>
      <c r="E77" s="435"/>
      <c r="F77" s="10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2"/>
      <c r="S77" s="156"/>
      <c r="AA77" s="182"/>
    </row>
    <row r="78" spans="1:27" ht="11.25" customHeight="1" x14ac:dyDescent="0.2">
      <c r="A78" s="77"/>
      <c r="B78" s="435"/>
      <c r="C78" s="435"/>
      <c r="D78" s="435"/>
      <c r="E78" s="435"/>
      <c r="F78" s="10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2"/>
      <c r="S78" s="156"/>
      <c r="AA78" s="182"/>
    </row>
    <row r="79" spans="1:27" ht="11.25" hidden="1" customHeight="1" x14ac:dyDescent="0.2">
      <c r="A79" s="77"/>
      <c r="B79" s="435" t="s">
        <v>55</v>
      </c>
      <c r="C79" s="435"/>
      <c r="D79" s="435"/>
      <c r="E79" s="435"/>
      <c r="F79" s="10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2"/>
      <c r="S79" s="156"/>
      <c r="AA79" s="182"/>
    </row>
    <row r="80" spans="1:27" ht="11.25" hidden="1" customHeight="1" x14ac:dyDescent="0.2">
      <c r="A80" s="77"/>
      <c r="B80" s="435"/>
      <c r="C80" s="435"/>
      <c r="D80" s="435"/>
      <c r="E80" s="435"/>
      <c r="F80" s="10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2"/>
      <c r="S80" s="156"/>
      <c r="AA80" s="182"/>
    </row>
    <row r="81" spans="1:29" ht="11.25" hidden="1" customHeight="1" x14ac:dyDescent="0.2">
      <c r="A81" s="77"/>
      <c r="B81" s="435" t="s">
        <v>57</v>
      </c>
      <c r="C81" s="435"/>
      <c r="D81" s="435"/>
      <c r="E81" s="435"/>
      <c r="F81" s="10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2"/>
      <c r="S81" s="156"/>
      <c r="AA81" s="182"/>
    </row>
    <row r="82" spans="1:29" ht="11.25" hidden="1" customHeight="1" x14ac:dyDescent="0.2">
      <c r="A82" s="77"/>
      <c r="B82" s="435"/>
      <c r="C82" s="435"/>
      <c r="D82" s="435"/>
      <c r="E82" s="435"/>
      <c r="F82" s="10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2"/>
      <c r="S82" s="156"/>
      <c r="AA82" s="182"/>
    </row>
    <row r="83" spans="1:29" ht="18.75" customHeight="1" x14ac:dyDescent="0.2">
      <c r="A83" s="78"/>
      <c r="B83" s="79"/>
      <c r="C83" s="79"/>
      <c r="D83" s="79"/>
      <c r="E83" s="79"/>
      <c r="F83" s="10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5"/>
      <c r="S83" s="156"/>
      <c r="T83" s="183"/>
      <c r="U83" s="183"/>
      <c r="V83" s="183"/>
    </row>
    <row r="84" spans="1:29" s="130" customFormat="1" ht="11.25" customHeight="1" x14ac:dyDescent="0.2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184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</sheetData>
  <mergeCells count="9">
    <mergeCell ref="A33:Q33"/>
    <mergeCell ref="A34:Q34"/>
    <mergeCell ref="B69:B70"/>
    <mergeCell ref="B73:E74"/>
    <mergeCell ref="B75:E76"/>
    <mergeCell ref="B77:E78"/>
    <mergeCell ref="B79:E80"/>
    <mergeCell ref="B81:E82"/>
    <mergeCell ref="B71:E72"/>
  </mergeCells>
  <conditionalFormatting sqref="B8:B31 D8:F31">
    <cfRule type="containsErrors" dxfId="17" priority="4">
      <formula>ISERROR(B8)</formula>
    </cfRule>
  </conditionalFormatting>
  <conditionalFormatting sqref="B8:B28 D8:F28">
    <cfRule type="expression" dxfId="16" priority="3">
      <formula>$B8=$U$2</formula>
    </cfRule>
  </conditionalFormatting>
  <conditionalFormatting sqref="B39:B62 D39:H62">
    <cfRule type="expression" dxfId="15" priority="1">
      <formula>$B39=$V$2</formula>
    </cfRule>
    <cfRule type="containsErrors" dxfId="14" priority="2">
      <formula>ISERROR(B39)</formula>
    </cfRule>
  </conditionalFormatting>
  <hyperlinks>
    <hyperlink ref="B71:E72" location="Vacancies!A1" display="Social Worker Vacancies" xr:uid="{00000000-0004-0000-0600-000000000000}"/>
    <hyperlink ref="B73:E74" location="Turnover!A1" display="Social Worker Turnover" xr:uid="{00000000-0004-0000-0600-000001000000}"/>
    <hyperlink ref="B75:E76" location="Agency!A1" display="Agency Social Workers" xr:uid="{00000000-0004-0000-0600-000002000000}"/>
    <hyperlink ref="B77:E78" location="Absence!A1" display="Absence" xr:uid="{00000000-0004-0000-0600-000003000000}"/>
    <hyperlink ref="B79:E80" location="Age!A1" display="Age" xr:uid="{00000000-0004-0000-0600-000004000000}"/>
    <hyperlink ref="B81:E82" location="TimeInService!A1" display="Time in Service" xr:uid="{00000000-0004-0000-0600-000005000000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600-000005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Absence!D39:F39</xm:f>
              <xm:sqref>G39</xm:sqref>
            </x14:sparkline>
            <x14:sparkline>
              <xm:f>Absence!D40:F40</xm:f>
              <xm:sqref>G40</xm:sqref>
            </x14:sparkline>
            <x14:sparkline>
              <xm:f>Absence!D41:F41</xm:f>
              <xm:sqref>G41</xm:sqref>
            </x14:sparkline>
            <x14:sparkline>
              <xm:f>Absence!D42:F42</xm:f>
              <xm:sqref>G42</xm:sqref>
            </x14:sparkline>
            <x14:sparkline>
              <xm:f>Absence!D43:F43</xm:f>
              <xm:sqref>G43</xm:sqref>
            </x14:sparkline>
            <x14:sparkline>
              <xm:f>Absence!D44:F44</xm:f>
              <xm:sqref>G44</xm:sqref>
            </x14:sparkline>
            <x14:sparkline>
              <xm:f>Absence!D45:F45</xm:f>
              <xm:sqref>G45</xm:sqref>
            </x14:sparkline>
            <x14:sparkline>
              <xm:f>Absence!D46:F46</xm:f>
              <xm:sqref>G46</xm:sqref>
            </x14:sparkline>
            <x14:sparkline>
              <xm:f>Absence!D47:F47</xm:f>
              <xm:sqref>G47</xm:sqref>
            </x14:sparkline>
            <x14:sparkline>
              <xm:f>Absence!D48:F48</xm:f>
              <xm:sqref>G48</xm:sqref>
            </x14:sparkline>
            <x14:sparkline>
              <xm:f>Absence!D49:F49</xm:f>
              <xm:sqref>G49</xm:sqref>
            </x14:sparkline>
            <x14:sparkline>
              <xm:f>Absence!D50:F50</xm:f>
              <xm:sqref>G50</xm:sqref>
            </x14:sparkline>
            <x14:sparkline>
              <xm:f>Absence!D51:F51</xm:f>
              <xm:sqref>G51</xm:sqref>
            </x14:sparkline>
            <x14:sparkline>
              <xm:f>Absence!D52:F52</xm:f>
              <xm:sqref>G52</xm:sqref>
            </x14:sparkline>
            <x14:sparkline>
              <xm:f>Absence!D53:F53</xm:f>
              <xm:sqref>G53</xm:sqref>
            </x14:sparkline>
            <x14:sparkline>
              <xm:f>Absence!D54:F54</xm:f>
              <xm:sqref>G54</xm:sqref>
            </x14:sparkline>
            <x14:sparkline>
              <xm:f>Absence!D55:F55</xm:f>
              <xm:sqref>G55</xm:sqref>
            </x14:sparkline>
            <x14:sparkline>
              <xm:f>Absence!D56:F56</xm:f>
              <xm:sqref>G56</xm:sqref>
            </x14:sparkline>
            <x14:sparkline>
              <xm:f>Absence!D57:F57</xm:f>
              <xm:sqref>G57</xm:sqref>
            </x14:sparkline>
            <x14:sparkline>
              <xm:f>Absence!D58:F58</xm:f>
              <xm:sqref>G58</xm:sqref>
            </x14:sparkline>
            <x14:sparkline>
              <xm:f>Absence!D59:F59</xm:f>
              <xm:sqref>G59</xm:sqref>
            </x14:sparkline>
            <x14:sparkline>
              <xm:f>Absence!D60:F60</xm:f>
              <xm:sqref>G60</xm:sqref>
            </x14:sparkline>
            <x14:sparkline>
              <xm:f>Absence!D61:F61</xm:f>
              <xm:sqref>G61</xm:sqref>
            </x14:sparkline>
            <x14:sparkline>
              <xm:f>Absence!D62:F62</xm:f>
              <xm:sqref>G62</xm:sqref>
            </x14:sparkline>
            <x14:sparkline>
              <xm:f>Absence!D63:F63</xm:f>
              <xm:sqref>G63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E216-89D6-4AAD-845B-7DC2BE4E8ECC}">
  <sheetPr codeName="Sheet34">
    <tabColor rgb="FF92D050"/>
  </sheetPr>
  <dimension ref="A1:AC84"/>
  <sheetViews>
    <sheetView showGridLines="0" topLeftCell="A49" workbookViewId="0">
      <selection activeCell="D87" sqref="D87"/>
    </sheetView>
    <sheetView tabSelected="1" workbookViewId="1"/>
  </sheetViews>
  <sheetFormatPr defaultColWidth="9.140625" defaultRowHeight="11.25" customHeight="1" x14ac:dyDescent="0.2"/>
  <cols>
    <col min="1" max="1" width="2.5703125" style="99" customWidth="1"/>
    <col min="2" max="2" width="18.28515625" style="99" customWidth="1"/>
    <col min="3" max="3" width="1.42578125" style="99" customWidth="1"/>
    <col min="4" max="6" width="10.28515625" style="99" customWidth="1"/>
    <col min="7" max="7" width="12.5703125" style="99" customWidth="1"/>
    <col min="8" max="8" width="10.28515625" style="99" customWidth="1"/>
    <col min="9" max="9" width="6.5703125" style="99" customWidth="1"/>
    <col min="10" max="10" width="6.42578125" style="99" customWidth="1"/>
    <col min="11" max="11" width="6.7109375" style="99" customWidth="1"/>
    <col min="12" max="12" width="6.42578125" style="99" customWidth="1"/>
    <col min="13" max="13" width="12.140625" style="99" customWidth="1"/>
    <col min="14" max="14" width="7.85546875" style="99" customWidth="1"/>
    <col min="15" max="15" width="1.42578125" style="99" customWidth="1"/>
    <col min="16" max="16" width="11.7109375" style="99" customWidth="1"/>
    <col min="17" max="17" width="2.5703125" style="99" customWidth="1"/>
    <col min="18" max="18" width="6.42578125" style="130" customWidth="1"/>
    <col min="19" max="19" width="4.85546875" style="130" customWidth="1"/>
    <col min="20" max="20" width="19.5703125" style="131" customWidth="1"/>
    <col min="21" max="21" width="19.42578125" style="131" customWidth="1"/>
    <col min="22" max="22" width="30" style="131" customWidth="1"/>
    <col min="23" max="24" width="16.7109375" style="131" customWidth="1"/>
    <col min="25" max="26" width="8.5703125" style="131" customWidth="1"/>
    <col min="27" max="27" width="3.5703125" style="131" customWidth="1"/>
    <col min="28" max="28" width="17" style="131" customWidth="1"/>
    <col min="29" max="29" width="5.7109375" style="131" customWidth="1"/>
    <col min="30" max="16384" width="9.140625" style="99"/>
  </cols>
  <sheetData>
    <row r="1" spans="1:29" ht="18.75" customHeight="1" x14ac:dyDescent="0.2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8"/>
      <c r="R1" s="71"/>
      <c r="S1" s="154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1:29" ht="18.75" customHeight="1" x14ac:dyDescent="0.2">
      <c r="A2" s="61"/>
      <c r="B2" s="69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60"/>
      <c r="R2" s="72"/>
      <c r="S2" s="156"/>
      <c r="T2" s="157" t="e">
        <f>VLOOKUP(U2,$T$8:$U$28,2,FALSE)</f>
        <v>#N/A</v>
      </c>
      <c r="U2" s="157" t="str">
        <f>Home!$B$7</f>
        <v>(none)</v>
      </c>
      <c r="V2" s="158" t="str">
        <f>"Selected LA- "&amp;U2</f>
        <v>Selected LA- (none)</v>
      </c>
    </row>
    <row r="3" spans="1:29" ht="18.75" customHeight="1" x14ac:dyDescent="0.2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8"/>
      <c r="R3" s="72"/>
      <c r="S3" s="156"/>
    </row>
    <row r="4" spans="1:29" ht="13.5" customHeight="1" x14ac:dyDescent="0.2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72"/>
      <c r="S4" s="156"/>
      <c r="U4" s="159">
        <v>0</v>
      </c>
      <c r="V4" s="160">
        <v>21.5</v>
      </c>
    </row>
    <row r="5" spans="1:29" s="164" customFormat="1" ht="15" customHeight="1" x14ac:dyDescent="0.2">
      <c r="A5" s="62"/>
      <c r="B5" s="86" t="s">
        <v>95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63"/>
      <c r="R5" s="73"/>
      <c r="S5" s="161"/>
      <c r="T5" s="162" t="s">
        <v>92</v>
      </c>
      <c r="U5" s="159">
        <f>F29</f>
        <v>17.278913779630113</v>
      </c>
      <c r="V5" s="163">
        <f>U5</f>
        <v>17.278913779630113</v>
      </c>
      <c r="W5" s="100"/>
      <c r="X5" s="100"/>
      <c r="Y5" s="100"/>
      <c r="Z5" s="100"/>
      <c r="AA5" s="100"/>
      <c r="AB5" s="100"/>
      <c r="AC5" s="100"/>
    </row>
    <row r="6" spans="1:29" ht="18" customHeight="1" x14ac:dyDescent="0.2">
      <c r="A6" s="61"/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40"/>
      <c r="O6" s="205"/>
      <c r="P6" s="205"/>
      <c r="Q6" s="60"/>
      <c r="R6" s="72"/>
      <c r="S6" s="156"/>
      <c r="T6" s="162" t="s">
        <v>93</v>
      </c>
      <c r="U6" s="160">
        <f>F30</f>
        <v>15.947614191401428</v>
      </c>
      <c r="V6" s="163">
        <f>U6</f>
        <v>15.947614191401428</v>
      </c>
    </row>
    <row r="7" spans="1:29" s="168" customFormat="1" ht="37.5" customHeight="1" x14ac:dyDescent="0.2">
      <c r="A7" s="64"/>
      <c r="B7" s="52"/>
      <c r="C7" s="52"/>
      <c r="D7" s="116" t="s">
        <v>89</v>
      </c>
      <c r="E7" s="115" t="s">
        <v>90</v>
      </c>
      <c r="F7" s="115" t="s">
        <v>91</v>
      </c>
      <c r="G7" s="205"/>
      <c r="H7" s="205"/>
      <c r="I7" s="205"/>
      <c r="J7" s="205"/>
      <c r="K7" s="205"/>
      <c r="L7" s="205"/>
      <c r="M7" s="205"/>
      <c r="N7" s="40"/>
      <c r="O7" s="205"/>
      <c r="P7" s="205"/>
      <c r="Q7" s="65"/>
      <c r="R7" s="74"/>
      <c r="S7" s="166"/>
      <c r="T7" s="162" t="s">
        <v>94</v>
      </c>
      <c r="U7" s="167">
        <f>F31</f>
        <v>16.607096901910325</v>
      </c>
      <c r="V7" s="167">
        <f>U7</f>
        <v>16.607096901910325</v>
      </c>
      <c r="W7" s="165"/>
      <c r="X7" s="165"/>
      <c r="Y7" s="165"/>
      <c r="Z7" s="165"/>
      <c r="AA7" s="165"/>
      <c r="AB7" s="165"/>
      <c r="AC7" s="165"/>
    </row>
    <row r="8" spans="1:29" s="168" customFormat="1" ht="14.25" customHeight="1" x14ac:dyDescent="0.2">
      <c r="A8" s="124">
        <v>867</v>
      </c>
      <c r="B8" s="53" t="s">
        <v>0</v>
      </c>
      <c r="C8" s="52"/>
      <c r="D8" s="210">
        <v>40.9</v>
      </c>
      <c r="E8" s="264">
        <v>787</v>
      </c>
      <c r="F8" s="212">
        <f>E8/D8</f>
        <v>19.242053789731052</v>
      </c>
      <c r="G8" s="205"/>
      <c r="H8" s="205"/>
      <c r="I8" s="205"/>
      <c r="J8" s="205"/>
      <c r="K8" s="205"/>
      <c r="L8" s="205"/>
      <c r="M8" s="205"/>
      <c r="N8" s="40"/>
      <c r="O8" s="205"/>
      <c r="P8" s="205"/>
      <c r="Q8" s="65"/>
      <c r="R8" s="74"/>
      <c r="S8" s="166"/>
      <c r="T8" s="169" t="str">
        <f t="shared" ref="T8:T30" si="0">B8</f>
        <v>Bracknell Forest</v>
      </c>
      <c r="U8" s="170" t="b">
        <f>IF(T8=$U$2,79.9)</f>
        <v>0</v>
      </c>
      <c r="W8" s="165"/>
      <c r="X8" s="165"/>
      <c r="Y8" s="165"/>
      <c r="Z8" s="165"/>
      <c r="AA8" s="165"/>
      <c r="AB8" s="165"/>
      <c r="AC8" s="165"/>
    </row>
    <row r="9" spans="1:29" s="168" customFormat="1" ht="14.25" customHeight="1" x14ac:dyDescent="0.2">
      <c r="A9" s="124">
        <v>846</v>
      </c>
      <c r="B9" s="53" t="s">
        <v>22</v>
      </c>
      <c r="C9" s="52"/>
      <c r="D9" s="210">
        <v>133</v>
      </c>
      <c r="E9" s="264">
        <v>1723</v>
      </c>
      <c r="F9" s="212">
        <f t="shared" ref="F9:F31" si="1">E9/D9</f>
        <v>12.954887218045112</v>
      </c>
      <c r="G9" s="205"/>
      <c r="H9" s="205"/>
      <c r="I9" s="205"/>
      <c r="J9" s="205"/>
      <c r="K9" s="205"/>
      <c r="L9" s="205"/>
      <c r="M9" s="205"/>
      <c r="N9" s="40"/>
      <c r="O9" s="205"/>
      <c r="P9" s="205"/>
      <c r="Q9" s="65"/>
      <c r="R9" s="74"/>
      <c r="S9" s="166"/>
      <c r="T9" s="169" t="str">
        <f t="shared" si="0"/>
        <v>Brighton &amp; Hove</v>
      </c>
      <c r="U9" s="170" t="b">
        <f t="shared" ref="U9:U30" si="2">IF(T9=$U$2,79.9)</f>
        <v>0</v>
      </c>
      <c r="W9" s="165"/>
      <c r="X9" s="165"/>
      <c r="Y9" s="165"/>
      <c r="Z9" s="165"/>
      <c r="AA9" s="165"/>
      <c r="AB9" s="165"/>
      <c r="AC9" s="165"/>
    </row>
    <row r="10" spans="1:29" s="168" customFormat="1" ht="14.25" customHeight="1" x14ac:dyDescent="0.2">
      <c r="A10" s="124">
        <v>825</v>
      </c>
      <c r="B10" s="53" t="s">
        <v>8</v>
      </c>
      <c r="C10" s="52"/>
      <c r="D10" s="210">
        <v>181.9</v>
      </c>
      <c r="E10" s="264">
        <v>3266</v>
      </c>
      <c r="F10" s="212">
        <f t="shared" si="1"/>
        <v>17.954920285871356</v>
      </c>
      <c r="G10" s="205"/>
      <c r="H10" s="205"/>
      <c r="I10" s="205"/>
      <c r="J10" s="205"/>
      <c r="K10" s="205"/>
      <c r="L10" s="205"/>
      <c r="M10" s="205"/>
      <c r="N10" s="40"/>
      <c r="O10" s="205"/>
      <c r="P10" s="205"/>
      <c r="Q10" s="65"/>
      <c r="R10" s="74"/>
      <c r="S10" s="166"/>
      <c r="T10" s="169" t="str">
        <f t="shared" si="0"/>
        <v>Buckinghamshire</v>
      </c>
      <c r="U10" s="170" t="b">
        <f t="shared" si="2"/>
        <v>0</v>
      </c>
      <c r="W10" s="165"/>
      <c r="X10" s="165"/>
      <c r="Y10" s="165"/>
      <c r="Z10" s="165"/>
      <c r="AA10" s="165"/>
      <c r="AB10" s="165"/>
      <c r="AC10" s="165"/>
    </row>
    <row r="11" spans="1:29" s="168" customFormat="1" ht="14.25" customHeight="1" x14ac:dyDescent="0.2">
      <c r="A11" s="124">
        <v>845</v>
      </c>
      <c r="B11" s="53" t="s">
        <v>4</v>
      </c>
      <c r="C11" s="52"/>
      <c r="D11" s="210">
        <v>237.4</v>
      </c>
      <c r="E11" s="266">
        <v>3878</v>
      </c>
      <c r="F11" s="214">
        <f t="shared" si="1"/>
        <v>16.335299073294017</v>
      </c>
      <c r="G11" s="205"/>
      <c r="H11" s="205"/>
      <c r="I11" s="205"/>
      <c r="J11" s="205"/>
      <c r="K11" s="205"/>
      <c r="L11" s="205"/>
      <c r="M11" s="205"/>
      <c r="N11" s="40"/>
      <c r="O11" s="205"/>
      <c r="P11" s="205"/>
      <c r="Q11" s="65"/>
      <c r="R11" s="74"/>
      <c r="S11" s="166"/>
      <c r="T11" s="169" t="str">
        <f t="shared" si="0"/>
        <v>East Sussex</v>
      </c>
      <c r="U11" s="170" t="b">
        <f t="shared" si="2"/>
        <v>0</v>
      </c>
      <c r="W11" s="165"/>
      <c r="X11" s="165"/>
      <c r="Y11" s="165"/>
      <c r="Z11" s="165"/>
      <c r="AA11" s="165"/>
      <c r="AB11" s="165"/>
      <c r="AC11" s="165"/>
    </row>
    <row r="12" spans="1:29" s="168" customFormat="1" ht="14.25" customHeight="1" x14ac:dyDescent="0.2">
      <c r="A12" s="124">
        <v>850</v>
      </c>
      <c r="B12" s="53" t="s">
        <v>6</v>
      </c>
      <c r="C12" s="52"/>
      <c r="D12" s="210">
        <v>404.6</v>
      </c>
      <c r="E12" s="264">
        <v>7851</v>
      </c>
      <c r="F12" s="214">
        <f t="shared" si="1"/>
        <v>19.40434997528423</v>
      </c>
      <c r="G12" s="205"/>
      <c r="H12" s="205"/>
      <c r="I12" s="205"/>
      <c r="J12" s="205"/>
      <c r="K12" s="205"/>
      <c r="L12" s="205"/>
      <c r="M12" s="205"/>
      <c r="N12" s="40"/>
      <c r="O12" s="205"/>
      <c r="P12" s="205"/>
      <c r="Q12" s="65"/>
      <c r="R12" s="74"/>
      <c r="S12" s="166"/>
      <c r="T12" s="169" t="str">
        <f t="shared" si="0"/>
        <v>Hampshire</v>
      </c>
      <c r="U12" s="170" t="b">
        <f t="shared" si="2"/>
        <v>0</v>
      </c>
      <c r="W12" s="165"/>
      <c r="X12" s="165"/>
      <c r="Y12" s="165"/>
      <c r="Z12" s="165"/>
      <c r="AA12" s="165"/>
      <c r="AB12" s="165"/>
      <c r="AC12" s="165"/>
    </row>
    <row r="13" spans="1:29" s="168" customFormat="1" ht="14.25" customHeight="1" x14ac:dyDescent="0.2">
      <c r="A13" s="124">
        <v>921</v>
      </c>
      <c r="B13" s="53" t="s">
        <v>1</v>
      </c>
      <c r="C13" s="52"/>
      <c r="D13" s="210">
        <v>50</v>
      </c>
      <c r="E13" s="264">
        <v>1170</v>
      </c>
      <c r="F13" s="214">
        <f t="shared" si="1"/>
        <v>23.4</v>
      </c>
      <c r="G13" s="205"/>
      <c r="H13" s="205"/>
      <c r="I13" s="205"/>
      <c r="J13" s="205"/>
      <c r="K13" s="205"/>
      <c r="L13" s="205"/>
      <c r="M13" s="205"/>
      <c r="N13" s="40"/>
      <c r="O13" s="205"/>
      <c r="P13" s="205"/>
      <c r="Q13" s="65"/>
      <c r="R13" s="74"/>
      <c r="S13" s="166"/>
      <c r="T13" s="169" t="str">
        <f t="shared" si="0"/>
        <v>Isle of Wight</v>
      </c>
      <c r="U13" s="170" t="b">
        <f t="shared" si="2"/>
        <v>0</v>
      </c>
      <c r="W13" s="165"/>
      <c r="X13" s="165"/>
      <c r="Y13" s="165"/>
      <c r="Z13" s="165"/>
      <c r="AA13" s="165"/>
      <c r="AB13" s="165"/>
      <c r="AC13" s="165"/>
    </row>
    <row r="14" spans="1:29" s="168" customFormat="1" ht="14.25" customHeight="1" x14ac:dyDescent="0.2">
      <c r="A14" s="124">
        <v>886</v>
      </c>
      <c r="B14" s="53" t="s">
        <v>9</v>
      </c>
      <c r="C14" s="52"/>
      <c r="D14" s="210">
        <v>541.79999999999995</v>
      </c>
      <c r="E14" s="264">
        <v>10056</v>
      </c>
      <c r="F14" s="214">
        <f t="shared" si="1"/>
        <v>18.560354374307863</v>
      </c>
      <c r="G14" s="205"/>
      <c r="H14" s="205"/>
      <c r="I14" s="205"/>
      <c r="J14" s="205"/>
      <c r="K14" s="205"/>
      <c r="L14" s="205"/>
      <c r="M14" s="205"/>
      <c r="N14" s="40"/>
      <c r="O14" s="205"/>
      <c r="P14" s="205"/>
      <c r="Q14" s="65"/>
      <c r="R14" s="74"/>
      <c r="S14" s="166"/>
      <c r="T14" s="169" t="str">
        <f t="shared" si="0"/>
        <v>Kent</v>
      </c>
      <c r="U14" s="170" t="b">
        <f t="shared" si="2"/>
        <v>0</v>
      </c>
      <c r="W14" s="165"/>
      <c r="X14" s="165"/>
      <c r="Y14" s="165"/>
      <c r="Z14" s="165"/>
      <c r="AA14" s="165"/>
      <c r="AB14" s="165"/>
      <c r="AC14" s="165"/>
    </row>
    <row r="15" spans="1:29" s="168" customFormat="1" ht="14.25" customHeight="1" x14ac:dyDescent="0.2">
      <c r="A15" s="124">
        <v>887</v>
      </c>
      <c r="B15" s="53" t="s">
        <v>2</v>
      </c>
      <c r="C15" s="52"/>
      <c r="D15" s="210">
        <v>129.1</v>
      </c>
      <c r="E15" s="264">
        <v>2043</v>
      </c>
      <c r="F15" s="214">
        <f t="shared" si="1"/>
        <v>15.824941905499614</v>
      </c>
      <c r="G15" s="205"/>
      <c r="H15" s="205"/>
      <c r="I15" s="205"/>
      <c r="J15" s="205"/>
      <c r="K15" s="205"/>
      <c r="L15" s="205"/>
      <c r="M15" s="205"/>
      <c r="N15" s="40"/>
      <c r="O15" s="205"/>
      <c r="P15" s="205"/>
      <c r="Q15" s="65"/>
      <c r="R15" s="74"/>
      <c r="S15" s="166"/>
      <c r="T15" s="169" t="str">
        <f t="shared" si="0"/>
        <v>Medway</v>
      </c>
      <c r="U15" s="170" t="b">
        <f t="shared" si="2"/>
        <v>0</v>
      </c>
      <c r="W15" s="165"/>
      <c r="X15" s="165"/>
      <c r="Y15" s="165"/>
      <c r="Z15" s="165"/>
      <c r="AA15" s="165"/>
      <c r="AB15" s="165"/>
      <c r="AC15" s="165"/>
    </row>
    <row r="16" spans="1:29" s="168" customFormat="1" ht="14.25" customHeight="1" x14ac:dyDescent="0.2">
      <c r="A16" s="124">
        <v>826</v>
      </c>
      <c r="B16" s="53" t="s">
        <v>10</v>
      </c>
      <c r="C16" s="52"/>
      <c r="D16" s="210">
        <v>97.7</v>
      </c>
      <c r="E16" s="264">
        <v>1812</v>
      </c>
      <c r="F16" s="214">
        <f t="shared" si="1"/>
        <v>18.546571136131014</v>
      </c>
      <c r="G16" s="205"/>
      <c r="H16" s="205"/>
      <c r="I16" s="205"/>
      <c r="J16" s="205"/>
      <c r="K16" s="205"/>
      <c r="L16" s="205"/>
      <c r="M16" s="205"/>
      <c r="N16" s="40"/>
      <c r="O16" s="205"/>
      <c r="P16" s="205"/>
      <c r="Q16" s="65"/>
      <c r="R16" s="74"/>
      <c r="S16" s="166"/>
      <c r="T16" s="169" t="str">
        <f t="shared" si="0"/>
        <v>Milton Keynes</v>
      </c>
      <c r="U16" s="170" t="b">
        <f t="shared" si="2"/>
        <v>0</v>
      </c>
      <c r="W16" s="165"/>
      <c r="X16" s="165"/>
      <c r="Y16" s="165"/>
      <c r="Z16" s="165"/>
      <c r="AA16" s="165"/>
      <c r="AB16" s="165"/>
      <c r="AC16" s="165"/>
    </row>
    <row r="17" spans="1:29" s="168" customFormat="1" ht="14.25" customHeight="1" x14ac:dyDescent="0.2">
      <c r="A17" s="124">
        <v>931</v>
      </c>
      <c r="B17" s="53" t="s">
        <v>11</v>
      </c>
      <c r="C17" s="52"/>
      <c r="D17" s="210">
        <v>205</v>
      </c>
      <c r="E17" s="264">
        <v>2821</v>
      </c>
      <c r="F17" s="214">
        <f t="shared" si="1"/>
        <v>13.760975609756098</v>
      </c>
      <c r="G17" s="205"/>
      <c r="H17" s="205"/>
      <c r="I17" s="205"/>
      <c r="J17" s="205"/>
      <c r="K17" s="205"/>
      <c r="L17" s="205"/>
      <c r="M17" s="205"/>
      <c r="N17" s="40"/>
      <c r="O17" s="205"/>
      <c r="P17" s="205"/>
      <c r="Q17" s="65"/>
      <c r="R17" s="74"/>
      <c r="S17" s="166"/>
      <c r="T17" s="169" t="str">
        <f t="shared" si="0"/>
        <v>Oxfordshire</v>
      </c>
      <c r="U17" s="170" t="b">
        <f t="shared" si="2"/>
        <v>0</v>
      </c>
      <c r="W17" s="165"/>
      <c r="X17" s="165"/>
      <c r="Y17" s="165"/>
      <c r="Z17" s="165"/>
      <c r="AA17" s="165"/>
      <c r="AB17" s="165"/>
      <c r="AC17" s="165"/>
    </row>
    <row r="18" spans="1:29" s="168" customFormat="1" ht="14.25" customHeight="1" x14ac:dyDescent="0.2">
      <c r="A18" s="124">
        <v>851</v>
      </c>
      <c r="B18" s="53" t="s">
        <v>12</v>
      </c>
      <c r="C18" s="52"/>
      <c r="D18" s="210">
        <v>71.099999999999994</v>
      </c>
      <c r="E18" s="264">
        <v>1128</v>
      </c>
      <c r="F18" s="214">
        <f t="shared" si="1"/>
        <v>15.864978902953588</v>
      </c>
      <c r="G18" s="205"/>
      <c r="H18" s="205"/>
      <c r="I18" s="205"/>
      <c r="J18" s="205"/>
      <c r="K18" s="205"/>
      <c r="L18" s="205"/>
      <c r="M18" s="205"/>
      <c r="N18" s="40"/>
      <c r="O18" s="205"/>
      <c r="P18" s="205"/>
      <c r="Q18" s="65"/>
      <c r="R18" s="74"/>
      <c r="S18" s="166"/>
      <c r="T18" s="169" t="str">
        <f t="shared" si="0"/>
        <v>Portsmouth</v>
      </c>
      <c r="U18" s="170" t="b">
        <f t="shared" si="2"/>
        <v>0</v>
      </c>
      <c r="W18" s="165"/>
      <c r="X18" s="165"/>
      <c r="Y18" s="165"/>
      <c r="Z18" s="165"/>
      <c r="AA18" s="165"/>
      <c r="AB18" s="165"/>
      <c r="AC18" s="165"/>
    </row>
    <row r="19" spans="1:29" s="168" customFormat="1" ht="14.25" customHeight="1" x14ac:dyDescent="0.2">
      <c r="A19" s="124">
        <v>870</v>
      </c>
      <c r="B19" s="53" t="s">
        <v>3</v>
      </c>
      <c r="C19" s="52"/>
      <c r="D19" s="210">
        <v>81.400000000000006</v>
      </c>
      <c r="E19" s="264">
        <v>1560</v>
      </c>
      <c r="F19" s="214">
        <f t="shared" si="1"/>
        <v>19.164619164619165</v>
      </c>
      <c r="G19" s="205"/>
      <c r="H19" s="205"/>
      <c r="I19" s="205"/>
      <c r="J19" s="205"/>
      <c r="K19" s="205"/>
      <c r="L19" s="205"/>
      <c r="M19" s="205"/>
      <c r="N19" s="40"/>
      <c r="O19" s="205"/>
      <c r="P19" s="205"/>
      <c r="Q19" s="65"/>
      <c r="R19" s="74"/>
      <c r="S19" s="166"/>
      <c r="T19" s="169" t="str">
        <f t="shared" si="0"/>
        <v>Reading</v>
      </c>
      <c r="U19" s="170" t="b">
        <f t="shared" si="2"/>
        <v>0</v>
      </c>
      <c r="W19" s="165"/>
      <c r="X19" s="165"/>
      <c r="Y19" s="165"/>
      <c r="Z19" s="165"/>
      <c r="AA19" s="165"/>
      <c r="AB19" s="165"/>
      <c r="AC19" s="165"/>
    </row>
    <row r="20" spans="1:29" s="168" customFormat="1" ht="14.25" customHeight="1" x14ac:dyDescent="0.2">
      <c r="A20" s="124">
        <v>871</v>
      </c>
      <c r="B20" s="53" t="s">
        <v>13</v>
      </c>
      <c r="C20" s="52"/>
      <c r="D20" s="210">
        <v>80</v>
      </c>
      <c r="E20" s="264">
        <v>1492</v>
      </c>
      <c r="F20" s="214">
        <f t="shared" si="1"/>
        <v>18.649999999999999</v>
      </c>
      <c r="G20" s="205"/>
      <c r="H20" s="205"/>
      <c r="I20" s="205"/>
      <c r="J20" s="205"/>
      <c r="K20" s="205"/>
      <c r="L20" s="205"/>
      <c r="M20" s="205"/>
      <c r="N20" s="40"/>
      <c r="O20" s="205"/>
      <c r="P20" s="205"/>
      <c r="Q20" s="65"/>
      <c r="R20" s="74"/>
      <c r="S20" s="166"/>
      <c r="T20" s="169" t="str">
        <f t="shared" si="0"/>
        <v>Slough</v>
      </c>
      <c r="U20" s="170" t="b">
        <f t="shared" si="2"/>
        <v>0</v>
      </c>
      <c r="W20" s="165"/>
      <c r="X20" s="165"/>
      <c r="Y20" s="165"/>
      <c r="Z20" s="165"/>
      <c r="AA20" s="165"/>
      <c r="AB20" s="165"/>
      <c r="AC20" s="165"/>
    </row>
    <row r="21" spans="1:29" s="168" customFormat="1" ht="14.25" customHeight="1" x14ac:dyDescent="0.2">
      <c r="A21" s="124">
        <v>933</v>
      </c>
      <c r="B21" s="53" t="s">
        <v>27</v>
      </c>
      <c r="C21" s="52"/>
      <c r="D21" s="210">
        <v>182.6</v>
      </c>
      <c r="E21" s="264">
        <v>2466</v>
      </c>
      <c r="F21" s="214">
        <f t="shared" si="1"/>
        <v>13.504928806133625</v>
      </c>
      <c r="G21" s="205"/>
      <c r="H21" s="205"/>
      <c r="I21" s="205"/>
      <c r="J21" s="205"/>
      <c r="K21" s="205"/>
      <c r="L21" s="205"/>
      <c r="M21" s="205"/>
      <c r="N21" s="40"/>
      <c r="O21" s="205"/>
      <c r="P21" s="205"/>
      <c r="Q21" s="65"/>
      <c r="R21" s="74"/>
      <c r="S21" s="166"/>
      <c r="T21" s="169" t="str">
        <f t="shared" si="0"/>
        <v>Somerset</v>
      </c>
      <c r="U21" s="170" t="b">
        <f t="shared" si="2"/>
        <v>0</v>
      </c>
      <c r="W21" s="165"/>
      <c r="X21" s="165"/>
      <c r="Y21" s="165"/>
      <c r="Z21" s="165"/>
      <c r="AA21" s="165"/>
      <c r="AB21" s="165"/>
      <c r="AC21" s="165"/>
    </row>
    <row r="22" spans="1:29" s="168" customFormat="1" ht="14.25" customHeight="1" x14ac:dyDescent="0.2">
      <c r="A22" s="124">
        <v>852</v>
      </c>
      <c r="B22" s="53" t="s">
        <v>14</v>
      </c>
      <c r="C22" s="52"/>
      <c r="D22" s="210">
        <v>123.8</v>
      </c>
      <c r="E22" s="264">
        <v>2222</v>
      </c>
      <c r="F22" s="214">
        <f t="shared" si="1"/>
        <v>17.948303715670438</v>
      </c>
      <c r="G22" s="205"/>
      <c r="H22" s="205"/>
      <c r="I22" s="205"/>
      <c r="J22" s="205"/>
      <c r="K22" s="205"/>
      <c r="L22" s="205"/>
      <c r="M22" s="205"/>
      <c r="N22" s="40"/>
      <c r="O22" s="205"/>
      <c r="P22" s="205"/>
      <c r="Q22" s="65"/>
      <c r="R22" s="74"/>
      <c r="S22" s="166"/>
      <c r="T22" s="169" t="str">
        <f t="shared" si="0"/>
        <v>Southampton</v>
      </c>
      <c r="U22" s="170" t="b">
        <f t="shared" si="2"/>
        <v>0</v>
      </c>
      <c r="W22" s="165"/>
      <c r="X22" s="165"/>
      <c r="Y22" s="165"/>
      <c r="Z22" s="165"/>
      <c r="AA22" s="165"/>
      <c r="AB22" s="165"/>
      <c r="AC22" s="165"/>
    </row>
    <row r="23" spans="1:29" s="168" customFormat="1" ht="14.25" customHeight="1" x14ac:dyDescent="0.2">
      <c r="A23" s="124">
        <v>936</v>
      </c>
      <c r="B23" s="53" t="s">
        <v>7</v>
      </c>
      <c r="C23" s="52"/>
      <c r="D23" s="210">
        <v>301.60000000000002</v>
      </c>
      <c r="E23" s="264">
        <v>4784</v>
      </c>
      <c r="F23" s="214">
        <f t="shared" si="1"/>
        <v>15.86206896551724</v>
      </c>
      <c r="G23" s="205"/>
      <c r="H23" s="205"/>
      <c r="I23" s="205"/>
      <c r="J23" s="205"/>
      <c r="K23" s="205"/>
      <c r="L23" s="205"/>
      <c r="M23" s="205"/>
      <c r="N23" s="40"/>
      <c r="O23" s="205"/>
      <c r="P23" s="205"/>
      <c r="Q23" s="65"/>
      <c r="R23" s="74"/>
      <c r="S23" s="166"/>
      <c r="T23" s="169" t="str">
        <f t="shared" si="0"/>
        <v>Surrey</v>
      </c>
      <c r="U23" s="170" t="b">
        <f t="shared" si="2"/>
        <v>0</v>
      </c>
      <c r="W23" s="165"/>
      <c r="X23" s="165"/>
      <c r="Y23" s="165"/>
      <c r="Z23" s="165"/>
      <c r="AA23" s="165"/>
      <c r="AB23" s="165"/>
      <c r="AC23" s="165"/>
    </row>
    <row r="24" spans="1:29" s="168" customFormat="1" ht="14.25" customHeight="1" x14ac:dyDescent="0.2">
      <c r="A24" s="124">
        <v>866</v>
      </c>
      <c r="B24" s="53" t="s">
        <v>41</v>
      </c>
      <c r="C24" s="52"/>
      <c r="D24" s="210">
        <v>92.4</v>
      </c>
      <c r="E24" s="264">
        <v>1433</v>
      </c>
      <c r="F24" s="214">
        <f t="shared" si="1"/>
        <v>15.508658008658008</v>
      </c>
      <c r="G24" s="205"/>
      <c r="H24" s="205"/>
      <c r="I24" s="205"/>
      <c r="J24" s="205"/>
      <c r="K24" s="205"/>
      <c r="L24" s="205"/>
      <c r="M24" s="205"/>
      <c r="N24" s="40"/>
      <c r="O24" s="205"/>
      <c r="P24" s="205"/>
      <c r="Q24" s="65"/>
      <c r="R24" s="74"/>
      <c r="S24" s="166"/>
      <c r="T24" s="169" t="str">
        <f t="shared" si="0"/>
        <v>Swindon</v>
      </c>
      <c r="U24" s="170" t="b">
        <f t="shared" si="2"/>
        <v>0</v>
      </c>
      <c r="W24" s="165"/>
      <c r="X24" s="165"/>
      <c r="Y24" s="165"/>
      <c r="Z24" s="165"/>
      <c r="AA24" s="165"/>
      <c r="AB24" s="165"/>
      <c r="AC24" s="165"/>
    </row>
    <row r="25" spans="1:29" s="168" customFormat="1" ht="14.25" customHeight="1" x14ac:dyDescent="0.2">
      <c r="A25" s="124">
        <v>869</v>
      </c>
      <c r="B25" s="53" t="s">
        <v>15</v>
      </c>
      <c r="C25" s="52"/>
      <c r="D25" s="210">
        <v>59.9</v>
      </c>
      <c r="E25" s="266">
        <v>1242</v>
      </c>
      <c r="F25" s="214">
        <f t="shared" si="1"/>
        <v>20.734557595993323</v>
      </c>
      <c r="G25" s="205"/>
      <c r="H25" s="205"/>
      <c r="I25" s="205"/>
      <c r="J25" s="205"/>
      <c r="K25" s="205"/>
      <c r="L25" s="205"/>
      <c r="M25" s="205"/>
      <c r="N25" s="40"/>
      <c r="O25" s="205"/>
      <c r="P25" s="205"/>
      <c r="Q25" s="65"/>
      <c r="R25" s="74"/>
      <c r="S25" s="166"/>
      <c r="T25" s="169" t="str">
        <f t="shared" si="0"/>
        <v>West Berkshire</v>
      </c>
      <c r="U25" s="170" t="b">
        <f t="shared" si="2"/>
        <v>0</v>
      </c>
      <c r="W25" s="165"/>
      <c r="X25" s="165"/>
      <c r="Y25" s="165"/>
      <c r="Z25" s="165"/>
      <c r="AA25" s="165"/>
      <c r="AB25" s="165"/>
      <c r="AC25" s="165"/>
    </row>
    <row r="26" spans="1:29" s="168" customFormat="1" ht="14.25" customHeight="1" x14ac:dyDescent="0.2">
      <c r="A26" s="124">
        <v>938</v>
      </c>
      <c r="B26" s="53" t="s">
        <v>5</v>
      </c>
      <c r="C26" s="52"/>
      <c r="D26" s="210">
        <v>225.5</v>
      </c>
      <c r="E26" s="266">
        <v>3671</v>
      </c>
      <c r="F26" s="214">
        <f t="shared" si="1"/>
        <v>16.27937915742794</v>
      </c>
      <c r="G26" s="205"/>
      <c r="H26" s="205"/>
      <c r="I26" s="205"/>
      <c r="J26" s="205"/>
      <c r="K26" s="205"/>
      <c r="L26" s="205"/>
      <c r="M26" s="205"/>
      <c r="N26" s="40"/>
      <c r="O26" s="205"/>
      <c r="P26" s="205"/>
      <c r="Q26" s="65"/>
      <c r="R26" s="74"/>
      <c r="S26" s="166"/>
      <c r="T26" s="169" t="str">
        <f t="shared" si="0"/>
        <v>West Sussex</v>
      </c>
      <c r="U26" s="170" t="b">
        <f t="shared" si="2"/>
        <v>0</v>
      </c>
      <c r="W26" s="165"/>
      <c r="X26" s="165"/>
      <c r="Y26" s="165"/>
      <c r="Z26" s="165"/>
      <c r="AA26" s="165"/>
      <c r="AB26" s="165"/>
      <c r="AC26" s="165"/>
    </row>
    <row r="27" spans="1:29" s="168" customFormat="1" ht="14.25" customHeight="1" x14ac:dyDescent="0.2">
      <c r="A27" s="124">
        <v>868</v>
      </c>
      <c r="B27" s="53" t="s">
        <v>21</v>
      </c>
      <c r="C27" s="52"/>
      <c r="D27" s="210">
        <v>44</v>
      </c>
      <c r="E27" s="264">
        <v>716</v>
      </c>
      <c r="F27" s="214">
        <f t="shared" si="1"/>
        <v>16.272727272727273</v>
      </c>
      <c r="G27" s="205"/>
      <c r="H27" s="205"/>
      <c r="I27" s="205"/>
      <c r="J27" s="205"/>
      <c r="K27" s="205"/>
      <c r="L27" s="205"/>
      <c r="M27" s="205"/>
      <c r="N27" s="40"/>
      <c r="O27" s="205"/>
      <c r="P27" s="205"/>
      <c r="Q27" s="65"/>
      <c r="R27" s="74"/>
      <c r="S27" s="166"/>
      <c r="T27" s="169" t="str">
        <f t="shared" si="0"/>
        <v>Windsor &amp; Maidenhead</v>
      </c>
      <c r="U27" s="170" t="b">
        <f t="shared" si="2"/>
        <v>0</v>
      </c>
      <c r="W27" s="165"/>
      <c r="X27" s="165"/>
      <c r="Y27" s="165"/>
      <c r="Z27" s="165"/>
      <c r="AA27" s="165"/>
      <c r="AB27" s="165"/>
      <c r="AC27" s="165"/>
    </row>
    <row r="28" spans="1:29" s="168" customFormat="1" ht="14.25" customHeight="1" x14ac:dyDescent="0.2">
      <c r="A28" s="124">
        <v>872</v>
      </c>
      <c r="B28" s="53" t="s">
        <v>16</v>
      </c>
      <c r="C28" s="52"/>
      <c r="D28" s="210">
        <v>62.6</v>
      </c>
      <c r="E28" s="264">
        <v>845</v>
      </c>
      <c r="F28" s="214">
        <f t="shared" si="1"/>
        <v>13.498402555910543</v>
      </c>
      <c r="G28" s="205"/>
      <c r="H28" s="205"/>
      <c r="I28" s="205"/>
      <c r="J28" s="205"/>
      <c r="K28" s="205"/>
      <c r="L28" s="205"/>
      <c r="M28" s="205"/>
      <c r="N28" s="40"/>
      <c r="O28" s="205"/>
      <c r="P28" s="205"/>
      <c r="Q28" s="65"/>
      <c r="R28" s="74"/>
      <c r="S28" s="166"/>
      <c r="T28" s="169" t="str">
        <f t="shared" si="0"/>
        <v>Wokingham</v>
      </c>
      <c r="U28" s="170" t="b">
        <f t="shared" si="2"/>
        <v>0</v>
      </c>
      <c r="W28" s="165"/>
      <c r="X28" s="165"/>
      <c r="Y28" s="165"/>
      <c r="Z28" s="165"/>
      <c r="AA28" s="165"/>
      <c r="AB28" s="165"/>
      <c r="AC28" s="165"/>
    </row>
    <row r="29" spans="1:29" s="168" customFormat="1" ht="14.25" customHeight="1" x14ac:dyDescent="0.2">
      <c r="A29" s="124">
        <v>108</v>
      </c>
      <c r="B29" s="70" t="s">
        <v>23</v>
      </c>
      <c r="C29" s="52"/>
      <c r="D29" s="215">
        <v>3071.2</v>
      </c>
      <c r="E29" s="268">
        <v>53067</v>
      </c>
      <c r="F29" s="217">
        <f t="shared" si="1"/>
        <v>17.278913779630113</v>
      </c>
      <c r="G29" s="205"/>
      <c r="H29" s="205"/>
      <c r="I29" s="205"/>
      <c r="J29" s="205"/>
      <c r="K29" s="205"/>
      <c r="L29" s="205"/>
      <c r="M29" s="205"/>
      <c r="N29" s="40"/>
      <c r="O29" s="205"/>
      <c r="P29" s="205"/>
      <c r="Q29" s="65"/>
      <c r="R29" s="74"/>
      <c r="S29" s="166"/>
      <c r="T29" s="169" t="str">
        <f t="shared" si="0"/>
        <v>South East</v>
      </c>
      <c r="U29" s="170" t="b">
        <f t="shared" si="2"/>
        <v>0</v>
      </c>
      <c r="W29" s="165"/>
      <c r="X29" s="165"/>
      <c r="Y29" s="165"/>
      <c r="Z29" s="165"/>
      <c r="AA29" s="165"/>
      <c r="AB29" s="165"/>
      <c r="AC29" s="165"/>
    </row>
    <row r="30" spans="1:29" s="168" customFormat="1" ht="14.25" customHeight="1" x14ac:dyDescent="0.2">
      <c r="A30" s="124">
        <v>109</v>
      </c>
      <c r="B30" s="97" t="s">
        <v>43</v>
      </c>
      <c r="C30" s="52"/>
      <c r="D30" s="218">
        <v>1863.1</v>
      </c>
      <c r="E30" s="270">
        <v>29712</v>
      </c>
      <c r="F30" s="220">
        <f t="shared" si="1"/>
        <v>15.947614191401428</v>
      </c>
      <c r="G30" s="205"/>
      <c r="H30" s="205"/>
      <c r="I30" s="205"/>
      <c r="J30" s="205"/>
      <c r="K30" s="205"/>
      <c r="L30" s="205"/>
      <c r="M30" s="205"/>
      <c r="N30" s="40"/>
      <c r="O30" s="205"/>
      <c r="P30" s="205"/>
      <c r="Q30" s="65"/>
      <c r="R30" s="74"/>
      <c r="S30" s="166"/>
      <c r="T30" s="169" t="str">
        <f t="shared" si="0"/>
        <v>South West</v>
      </c>
      <c r="U30" s="170" t="b">
        <f t="shared" si="2"/>
        <v>0</v>
      </c>
      <c r="W30" s="165"/>
      <c r="X30" s="165"/>
      <c r="Y30" s="165"/>
      <c r="Z30" s="165"/>
      <c r="AA30" s="165"/>
      <c r="AB30" s="165"/>
      <c r="AC30" s="165"/>
    </row>
    <row r="31" spans="1:29" s="131" customFormat="1" ht="14.25" customHeight="1" x14ac:dyDescent="0.2">
      <c r="A31" s="124">
        <v>100</v>
      </c>
      <c r="B31" s="88" t="s">
        <v>38</v>
      </c>
      <c r="C31" s="49"/>
      <c r="D31" s="221">
        <v>20206</v>
      </c>
      <c r="E31" s="297">
        <v>335563</v>
      </c>
      <c r="F31" s="223">
        <f t="shared" si="1"/>
        <v>16.607096901910325</v>
      </c>
      <c r="G31" s="49"/>
      <c r="H31" s="49"/>
      <c r="I31" s="49"/>
      <c r="J31" s="49"/>
      <c r="K31" s="49"/>
      <c r="L31" s="49"/>
      <c r="M31" s="49"/>
      <c r="N31" s="40"/>
      <c r="O31" s="205"/>
      <c r="P31" s="205"/>
      <c r="Q31" s="60"/>
      <c r="R31" s="72"/>
      <c r="S31" s="156"/>
      <c r="T31" s="171" t="s">
        <v>38</v>
      </c>
      <c r="U31" s="172"/>
      <c r="W31" s="165"/>
      <c r="X31" s="165"/>
      <c r="Y31" s="165"/>
      <c r="Z31" s="165"/>
      <c r="AA31" s="165"/>
      <c r="AB31" s="165"/>
      <c r="AC31" s="165"/>
    </row>
    <row r="32" spans="1:29" s="131" customFormat="1" ht="15" customHeight="1" x14ac:dyDescent="0.2">
      <c r="A32" s="61"/>
      <c r="B32" s="43"/>
      <c r="C32" s="43"/>
      <c r="D32" s="42"/>
      <c r="E32" s="42"/>
      <c r="F32" s="42"/>
      <c r="G32" s="42"/>
      <c r="H32" s="44"/>
      <c r="I32" s="44"/>
      <c r="J32" s="44"/>
      <c r="K32" s="44"/>
      <c r="L32" s="44"/>
      <c r="M32" s="44"/>
      <c r="N32" s="44"/>
      <c r="O32" s="44"/>
      <c r="P32" s="45"/>
      <c r="Q32" s="60"/>
      <c r="R32" s="72"/>
      <c r="S32" s="156"/>
      <c r="W32" s="165"/>
      <c r="X32" s="165"/>
      <c r="Y32" s="165"/>
      <c r="Z32" s="165"/>
      <c r="AA32" s="165"/>
      <c r="AB32" s="165"/>
      <c r="AC32" s="165"/>
    </row>
    <row r="33" spans="1:29" s="131" customFormat="1" ht="15" customHeight="1" x14ac:dyDescent="0.2">
      <c r="A33" s="438"/>
      <c r="B33" s="439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40"/>
      <c r="R33" s="72"/>
      <c r="S33" s="156"/>
      <c r="W33" s="165"/>
      <c r="X33" s="165"/>
      <c r="Y33" s="165"/>
      <c r="Z33" s="165"/>
      <c r="AA33" s="165"/>
      <c r="AB33" s="165"/>
      <c r="AC33" s="165"/>
    </row>
    <row r="34" spans="1:29" s="131" customFormat="1" ht="11.25" customHeight="1" x14ac:dyDescent="0.2">
      <c r="A34" s="441"/>
      <c r="B34" s="442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3"/>
      <c r="R34" s="72"/>
      <c r="S34" s="156"/>
      <c r="U34" s="173"/>
      <c r="W34" s="165"/>
      <c r="X34" s="165"/>
      <c r="Y34" s="165"/>
      <c r="Z34" s="165"/>
      <c r="AA34" s="165"/>
      <c r="AB34" s="165"/>
      <c r="AC34" s="165"/>
    </row>
    <row r="35" spans="1:29" s="131" customFormat="1" ht="13.5" customHeight="1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8"/>
      <c r="R35" s="72"/>
      <c r="S35" s="174"/>
      <c r="T35" s="175"/>
      <c r="U35" s="175"/>
      <c r="V35" s="175"/>
      <c r="W35" s="165"/>
      <c r="X35" s="165"/>
      <c r="Y35" s="165"/>
      <c r="Z35" s="165"/>
      <c r="AA35" s="165"/>
      <c r="AB35" s="165"/>
      <c r="AC35" s="165"/>
    </row>
    <row r="36" spans="1:29" s="131" customFormat="1" ht="15" customHeight="1" x14ac:dyDescent="0.25">
      <c r="A36" s="59"/>
      <c r="B36" s="86" t="s">
        <v>77</v>
      </c>
      <c r="C36" s="205"/>
      <c r="D36" s="205"/>
      <c r="E36" s="205"/>
      <c r="F36" s="205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60"/>
      <c r="R36" s="72"/>
      <c r="S36" s="156"/>
      <c r="T36" s="175"/>
      <c r="U36" s="175"/>
      <c r="V36" s="175"/>
      <c r="W36" s="165"/>
      <c r="X36" s="165"/>
    </row>
    <row r="37" spans="1:29" s="131" customFormat="1" ht="18" customHeight="1" x14ac:dyDescent="0.2">
      <c r="A37" s="61"/>
      <c r="B37" s="202"/>
      <c r="C37" s="205"/>
      <c r="D37" s="205"/>
      <c r="E37" s="205"/>
      <c r="F37" s="205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60"/>
      <c r="R37" s="72"/>
      <c r="S37" s="156"/>
      <c r="T37" s="175"/>
      <c r="U37" s="175"/>
      <c r="V37" s="175"/>
      <c r="W37" s="165"/>
      <c r="X37" s="165"/>
    </row>
    <row r="38" spans="1:29" s="131" customFormat="1" ht="37.5" customHeight="1" x14ac:dyDescent="0.2">
      <c r="A38" s="61"/>
      <c r="B38" s="52"/>
      <c r="C38" s="52"/>
      <c r="D38" s="116" t="s">
        <v>97</v>
      </c>
      <c r="E38" s="92" t="s">
        <v>98</v>
      </c>
      <c r="F38" s="123" t="s">
        <v>99</v>
      </c>
      <c r="G38" s="98" t="s">
        <v>28</v>
      </c>
      <c r="H38" s="94" t="s">
        <v>100</v>
      </c>
      <c r="I38" s="38"/>
      <c r="J38" s="38"/>
      <c r="K38" s="38"/>
      <c r="L38" s="38"/>
      <c r="M38" s="38"/>
      <c r="N38" s="38"/>
      <c r="O38" s="38"/>
      <c r="P38" s="38"/>
      <c r="Q38" s="60"/>
      <c r="R38" s="72"/>
      <c r="S38" s="156"/>
      <c r="T38" s="175"/>
      <c r="U38" s="175"/>
      <c r="V38" s="175"/>
      <c r="W38" s="165"/>
      <c r="X38" s="165"/>
    </row>
    <row r="39" spans="1:29" s="164" customFormat="1" ht="16.5" customHeight="1" x14ac:dyDescent="0.2">
      <c r="A39" s="124">
        <v>867</v>
      </c>
      <c r="B39" s="53" t="s">
        <v>0</v>
      </c>
      <c r="C39" s="52"/>
      <c r="D39" s="234">
        <v>16.899999999999999</v>
      </c>
      <c r="E39" s="234">
        <v>17.3</v>
      </c>
      <c r="F39" s="224">
        <v>19.242053789731052</v>
      </c>
      <c r="G39" s="89"/>
      <c r="H39" s="250">
        <f>(F39-D39)/D39*100</f>
        <v>13.858306448112746</v>
      </c>
      <c r="I39" s="38"/>
      <c r="J39" s="38"/>
      <c r="K39" s="38"/>
      <c r="L39" s="38"/>
      <c r="M39" s="38"/>
      <c r="N39" s="38"/>
      <c r="O39" s="38"/>
      <c r="P39" s="38"/>
      <c r="Q39" s="63"/>
      <c r="R39" s="73"/>
      <c r="S39" s="161"/>
      <c r="T39" s="176" t="str">
        <f>B39</f>
        <v>Bracknell Forest</v>
      </c>
      <c r="U39" s="177" t="b">
        <f t="shared" ref="U39:U60" si="3">IF(T39=$U$2,H39)</f>
        <v>0</v>
      </c>
      <c r="V39" s="175"/>
      <c r="W39" s="165"/>
      <c r="X39" s="165"/>
      <c r="Y39" s="131"/>
      <c r="Z39" s="131"/>
      <c r="AA39" s="131"/>
      <c r="AB39" s="131"/>
      <c r="AC39" s="131"/>
    </row>
    <row r="40" spans="1:29" ht="16.5" customHeight="1" x14ac:dyDescent="0.2">
      <c r="A40" s="124">
        <v>846</v>
      </c>
      <c r="B40" s="53" t="s">
        <v>22</v>
      </c>
      <c r="C40" s="52"/>
      <c r="D40" s="234">
        <v>14.8</v>
      </c>
      <c r="E40" s="234">
        <v>14.6</v>
      </c>
      <c r="F40" s="225">
        <v>12.954887218045112</v>
      </c>
      <c r="G40" s="90"/>
      <c r="H40" s="251">
        <f t="shared" ref="H40:H63" si="4">(F40-D40)/D40*100</f>
        <v>-12.46697825645195</v>
      </c>
      <c r="I40" s="41"/>
      <c r="J40" s="41"/>
      <c r="K40" s="41"/>
      <c r="L40" s="38"/>
      <c r="M40" s="38"/>
      <c r="N40" s="38"/>
      <c r="O40" s="38"/>
      <c r="P40" s="38"/>
      <c r="Q40" s="60"/>
      <c r="R40" s="72"/>
      <c r="S40" s="156"/>
      <c r="T40" s="176" t="str">
        <f t="shared" ref="T40:T60" si="5">B40</f>
        <v>Brighton &amp; Hove</v>
      </c>
      <c r="U40" s="177" t="b">
        <f t="shared" si="3"/>
        <v>0</v>
      </c>
      <c r="V40" s="175"/>
      <c r="W40" s="165"/>
      <c r="X40" s="165"/>
    </row>
    <row r="41" spans="1:29" ht="16.5" customHeight="1" x14ac:dyDescent="0.2">
      <c r="A41" s="124">
        <v>825</v>
      </c>
      <c r="B41" s="53" t="s">
        <v>8</v>
      </c>
      <c r="C41" s="52"/>
      <c r="D41" s="234">
        <v>17.2</v>
      </c>
      <c r="E41" s="234">
        <v>19.3</v>
      </c>
      <c r="F41" s="225">
        <v>17.954920285871356</v>
      </c>
      <c r="G41" s="90"/>
      <c r="H41" s="251">
        <f t="shared" si="4"/>
        <v>4.3890714294846349</v>
      </c>
      <c r="I41" s="41"/>
      <c r="J41" s="41"/>
      <c r="K41" s="41"/>
      <c r="L41" s="38"/>
      <c r="M41" s="38"/>
      <c r="N41" s="38"/>
      <c r="O41" s="38"/>
      <c r="P41" s="38"/>
      <c r="Q41" s="60"/>
      <c r="R41" s="72"/>
      <c r="S41" s="156"/>
      <c r="T41" s="176" t="str">
        <f t="shared" si="5"/>
        <v>Buckinghamshire</v>
      </c>
      <c r="U41" s="177" t="b">
        <f t="shared" si="3"/>
        <v>0</v>
      </c>
      <c r="V41" s="175"/>
      <c r="W41" s="165"/>
      <c r="X41" s="165"/>
      <c r="Y41" s="178"/>
    </row>
    <row r="42" spans="1:29" ht="16.5" customHeight="1" x14ac:dyDescent="0.2">
      <c r="A42" s="124">
        <v>845</v>
      </c>
      <c r="B42" s="53" t="s">
        <v>4</v>
      </c>
      <c r="C42" s="52"/>
      <c r="D42" s="234">
        <v>17.7</v>
      </c>
      <c r="E42" s="235">
        <v>16.399999999999999</v>
      </c>
      <c r="F42" s="225">
        <v>16.335299073294017</v>
      </c>
      <c r="G42" s="90"/>
      <c r="H42" s="251">
        <f t="shared" si="4"/>
        <v>-7.7101747271524426</v>
      </c>
      <c r="I42" s="41"/>
      <c r="J42" s="41"/>
      <c r="K42" s="41"/>
      <c r="L42" s="38"/>
      <c r="M42" s="38"/>
      <c r="N42" s="38"/>
      <c r="O42" s="38"/>
      <c r="P42" s="38"/>
      <c r="Q42" s="60"/>
      <c r="R42" s="72"/>
      <c r="S42" s="156"/>
      <c r="T42" s="176" t="str">
        <f t="shared" si="5"/>
        <v>East Sussex</v>
      </c>
      <c r="U42" s="177" t="b">
        <f t="shared" si="3"/>
        <v>0</v>
      </c>
      <c r="V42" s="175"/>
      <c r="W42" s="165"/>
      <c r="X42" s="165"/>
      <c r="Y42" s="48"/>
    </row>
    <row r="43" spans="1:29" ht="16.5" customHeight="1" x14ac:dyDescent="0.2">
      <c r="A43" s="124">
        <v>850</v>
      </c>
      <c r="B43" s="53" t="s">
        <v>6</v>
      </c>
      <c r="C43" s="52"/>
      <c r="D43" s="234">
        <v>17.399999999999999</v>
      </c>
      <c r="E43" s="234">
        <v>17.7</v>
      </c>
      <c r="F43" s="225">
        <v>19.40434997528423</v>
      </c>
      <c r="G43" s="90"/>
      <c r="H43" s="251">
        <f t="shared" si="4"/>
        <v>11.519252731518574</v>
      </c>
      <c r="I43" s="41"/>
      <c r="J43" s="41"/>
      <c r="K43" s="41"/>
      <c r="L43" s="38"/>
      <c r="M43" s="38"/>
      <c r="N43" s="38"/>
      <c r="O43" s="38"/>
      <c r="P43" s="38"/>
      <c r="Q43" s="60"/>
      <c r="R43" s="72"/>
      <c r="S43" s="156"/>
      <c r="T43" s="176" t="str">
        <f t="shared" si="5"/>
        <v>Hampshire</v>
      </c>
      <c r="U43" s="177" t="b">
        <f t="shared" si="3"/>
        <v>0</v>
      </c>
      <c r="V43" s="175"/>
      <c r="W43" s="165"/>
      <c r="X43" s="165"/>
    </row>
    <row r="44" spans="1:29" ht="16.5" customHeight="1" x14ac:dyDescent="0.2">
      <c r="A44" s="124">
        <v>921</v>
      </c>
      <c r="B44" s="53" t="s">
        <v>1</v>
      </c>
      <c r="C44" s="52"/>
      <c r="D44" s="234">
        <v>18.899999999999999</v>
      </c>
      <c r="E44" s="234">
        <v>18.8</v>
      </c>
      <c r="F44" s="225">
        <v>23.4</v>
      </c>
      <c r="G44" s="90"/>
      <c r="H44" s="251">
        <f t="shared" si="4"/>
        <v>23.80952380952381</v>
      </c>
      <c r="I44" s="41"/>
      <c r="J44" s="41"/>
      <c r="K44" s="41"/>
      <c r="L44" s="38"/>
      <c r="M44" s="38"/>
      <c r="N44" s="38"/>
      <c r="O44" s="38"/>
      <c r="P44" s="38"/>
      <c r="Q44" s="60"/>
      <c r="R44" s="72"/>
      <c r="S44" s="156"/>
      <c r="T44" s="176" t="str">
        <f t="shared" si="5"/>
        <v>Isle of Wight</v>
      </c>
      <c r="U44" s="177" t="b">
        <f t="shared" si="3"/>
        <v>0</v>
      </c>
      <c r="V44" s="175"/>
      <c r="W44" s="165"/>
      <c r="X44" s="165"/>
    </row>
    <row r="45" spans="1:29" ht="16.5" customHeight="1" x14ac:dyDescent="0.2">
      <c r="A45" s="124">
        <v>886</v>
      </c>
      <c r="B45" s="53" t="s">
        <v>9</v>
      </c>
      <c r="C45" s="52"/>
      <c r="D45" s="234">
        <v>16</v>
      </c>
      <c r="E45" s="234">
        <v>16.399999999999999</v>
      </c>
      <c r="F45" s="225">
        <v>18.560354374307863</v>
      </c>
      <c r="G45" s="90"/>
      <c r="H45" s="251">
        <f t="shared" si="4"/>
        <v>16.002214839424145</v>
      </c>
      <c r="I45" s="41"/>
      <c r="J45" s="41"/>
      <c r="K45" s="41"/>
      <c r="L45" s="38"/>
      <c r="M45" s="38"/>
      <c r="N45" s="38"/>
      <c r="O45" s="38"/>
      <c r="P45" s="38"/>
      <c r="Q45" s="60"/>
      <c r="R45" s="72"/>
      <c r="S45" s="156"/>
      <c r="T45" s="176" t="str">
        <f t="shared" si="5"/>
        <v>Kent</v>
      </c>
      <c r="U45" s="177" t="b">
        <f t="shared" si="3"/>
        <v>0</v>
      </c>
      <c r="V45" s="175"/>
      <c r="W45" s="165"/>
      <c r="X45" s="165"/>
    </row>
    <row r="46" spans="1:29" ht="16.5" customHeight="1" x14ac:dyDescent="0.2">
      <c r="A46" s="124">
        <v>887</v>
      </c>
      <c r="B46" s="53" t="s">
        <v>2</v>
      </c>
      <c r="C46" s="52"/>
      <c r="D46" s="234">
        <v>13.3</v>
      </c>
      <c r="E46" s="234">
        <v>12.3</v>
      </c>
      <c r="F46" s="225">
        <v>15.824941905499614</v>
      </c>
      <c r="G46" s="90"/>
      <c r="H46" s="251">
        <f t="shared" si="4"/>
        <v>18.984525605260249</v>
      </c>
      <c r="I46" s="41"/>
      <c r="J46" s="41"/>
      <c r="K46" s="41"/>
      <c r="L46" s="38"/>
      <c r="M46" s="38"/>
      <c r="N46" s="38"/>
      <c r="O46" s="38"/>
      <c r="P46" s="38"/>
      <c r="Q46" s="60"/>
      <c r="R46" s="72"/>
      <c r="S46" s="156"/>
      <c r="T46" s="176" t="str">
        <f t="shared" si="5"/>
        <v>Medway</v>
      </c>
      <c r="U46" s="177" t="b">
        <f t="shared" si="3"/>
        <v>0</v>
      </c>
      <c r="V46" s="175"/>
      <c r="W46" s="165"/>
      <c r="X46" s="165"/>
    </row>
    <row r="47" spans="1:29" ht="16.5" customHeight="1" x14ac:dyDescent="0.2">
      <c r="A47" s="124">
        <v>826</v>
      </c>
      <c r="B47" s="53" t="s">
        <v>10</v>
      </c>
      <c r="C47" s="52"/>
      <c r="D47" s="234">
        <v>17.100000000000001</v>
      </c>
      <c r="E47" s="234">
        <v>16.7</v>
      </c>
      <c r="F47" s="225">
        <v>18.546571136131014</v>
      </c>
      <c r="G47" s="90"/>
      <c r="H47" s="251">
        <f t="shared" si="4"/>
        <v>8.4594803282515354</v>
      </c>
      <c r="I47" s="41"/>
      <c r="J47" s="41"/>
      <c r="K47" s="41"/>
      <c r="L47" s="38"/>
      <c r="M47" s="38"/>
      <c r="N47" s="38"/>
      <c r="O47" s="38"/>
      <c r="P47" s="38"/>
      <c r="Q47" s="60"/>
      <c r="R47" s="72"/>
      <c r="S47" s="156"/>
      <c r="T47" s="176" t="str">
        <f t="shared" si="5"/>
        <v>Milton Keynes</v>
      </c>
      <c r="U47" s="177" t="b">
        <f t="shared" si="3"/>
        <v>0</v>
      </c>
      <c r="V47" s="175"/>
      <c r="W47" s="165"/>
      <c r="X47" s="165"/>
    </row>
    <row r="48" spans="1:29" ht="16.5" customHeight="1" x14ac:dyDescent="0.2">
      <c r="A48" s="124">
        <v>931</v>
      </c>
      <c r="B48" s="53" t="s">
        <v>11</v>
      </c>
      <c r="C48" s="52"/>
      <c r="D48" s="234">
        <v>16.8</v>
      </c>
      <c r="E48" s="234">
        <v>14.5</v>
      </c>
      <c r="F48" s="225">
        <v>13.760975609756098</v>
      </c>
      <c r="G48" s="90"/>
      <c r="H48" s="251">
        <f t="shared" si="4"/>
        <v>-18.08943089430894</v>
      </c>
      <c r="I48" s="41"/>
      <c r="J48" s="41"/>
      <c r="K48" s="41"/>
      <c r="L48" s="38"/>
      <c r="M48" s="38"/>
      <c r="N48" s="38"/>
      <c r="O48" s="38"/>
      <c r="P48" s="38"/>
      <c r="Q48" s="60"/>
      <c r="R48" s="72"/>
      <c r="S48" s="156"/>
      <c r="T48" s="176" t="str">
        <f t="shared" si="5"/>
        <v>Oxfordshire</v>
      </c>
      <c r="U48" s="177" t="b">
        <f t="shared" si="3"/>
        <v>0</v>
      </c>
      <c r="V48" s="175"/>
      <c r="W48" s="165"/>
      <c r="X48" s="165"/>
    </row>
    <row r="49" spans="1:24" ht="16.5" customHeight="1" x14ac:dyDescent="0.2">
      <c r="A49" s="124">
        <v>851</v>
      </c>
      <c r="B49" s="53" t="s">
        <v>12</v>
      </c>
      <c r="C49" s="52"/>
      <c r="D49" s="234">
        <v>14.1</v>
      </c>
      <c r="E49" s="234">
        <v>15.7</v>
      </c>
      <c r="F49" s="225">
        <v>15.864978902953588</v>
      </c>
      <c r="G49" s="90"/>
      <c r="H49" s="251">
        <f t="shared" si="4"/>
        <v>12.517580872011266</v>
      </c>
      <c r="I49" s="41"/>
      <c r="J49" s="41"/>
      <c r="K49" s="41"/>
      <c r="L49" s="38"/>
      <c r="M49" s="38"/>
      <c r="N49" s="38"/>
      <c r="O49" s="38"/>
      <c r="P49" s="38"/>
      <c r="Q49" s="60"/>
      <c r="R49" s="72"/>
      <c r="S49" s="156"/>
      <c r="T49" s="176" t="str">
        <f t="shared" si="5"/>
        <v>Portsmouth</v>
      </c>
      <c r="U49" s="177" t="b">
        <f t="shared" si="3"/>
        <v>0</v>
      </c>
      <c r="V49" s="175"/>
      <c r="W49" s="165"/>
      <c r="X49" s="165"/>
    </row>
    <row r="50" spans="1:24" ht="16.5" customHeight="1" x14ac:dyDescent="0.2">
      <c r="A50" s="124">
        <v>870</v>
      </c>
      <c r="B50" s="53" t="s">
        <v>3</v>
      </c>
      <c r="C50" s="52"/>
      <c r="D50" s="234">
        <v>17</v>
      </c>
      <c r="E50" s="234">
        <v>17.5</v>
      </c>
      <c r="F50" s="225">
        <v>19.164619164619165</v>
      </c>
      <c r="G50" s="90"/>
      <c r="H50" s="251">
        <f t="shared" si="4"/>
        <v>12.733053909524497</v>
      </c>
      <c r="I50" s="41"/>
      <c r="J50" s="41"/>
      <c r="K50" s="41"/>
      <c r="L50" s="38"/>
      <c r="M50" s="38"/>
      <c r="N50" s="38"/>
      <c r="O50" s="38"/>
      <c r="P50" s="38"/>
      <c r="Q50" s="60"/>
      <c r="R50" s="72"/>
      <c r="S50" s="156"/>
      <c r="T50" s="176" t="str">
        <f t="shared" si="5"/>
        <v>Reading</v>
      </c>
      <c r="U50" s="177" t="b">
        <f t="shared" si="3"/>
        <v>0</v>
      </c>
      <c r="V50" s="175"/>
      <c r="W50" s="165"/>
      <c r="X50" s="165"/>
    </row>
    <row r="51" spans="1:24" ht="16.5" customHeight="1" x14ac:dyDescent="0.2">
      <c r="A51" s="124">
        <v>871</v>
      </c>
      <c r="B51" s="53" t="s">
        <v>13</v>
      </c>
      <c r="C51" s="52"/>
      <c r="D51" s="234">
        <v>20.100000000000001</v>
      </c>
      <c r="E51" s="234">
        <v>18.100000000000001</v>
      </c>
      <c r="F51" s="225">
        <v>18.649999999999999</v>
      </c>
      <c r="G51" s="90"/>
      <c r="H51" s="251">
        <f t="shared" si="4"/>
        <v>-7.2139303482587191</v>
      </c>
      <c r="I51" s="41"/>
      <c r="J51" s="41"/>
      <c r="K51" s="41"/>
      <c r="L51" s="38"/>
      <c r="M51" s="38"/>
      <c r="N51" s="38"/>
      <c r="O51" s="38"/>
      <c r="P51" s="38"/>
      <c r="Q51" s="60"/>
      <c r="R51" s="72"/>
      <c r="S51" s="156"/>
      <c r="T51" s="176" t="str">
        <f t="shared" si="5"/>
        <v>Slough</v>
      </c>
      <c r="U51" s="177" t="b">
        <f t="shared" si="3"/>
        <v>0</v>
      </c>
      <c r="V51" s="175"/>
      <c r="W51" s="165"/>
      <c r="X51" s="165"/>
    </row>
    <row r="52" spans="1:24" ht="16.5" customHeight="1" x14ac:dyDescent="0.2">
      <c r="A52" s="124">
        <v>933</v>
      </c>
      <c r="B52" s="53" t="s">
        <v>27</v>
      </c>
      <c r="C52" s="52"/>
      <c r="D52" s="234">
        <v>13.9</v>
      </c>
      <c r="E52" s="234">
        <v>11.8</v>
      </c>
      <c r="F52" s="225">
        <v>13.504928806133625</v>
      </c>
      <c r="G52" s="90"/>
      <c r="H52" s="251">
        <f t="shared" si="4"/>
        <v>-2.8422388047940657</v>
      </c>
      <c r="I52" s="41"/>
      <c r="J52" s="41"/>
      <c r="K52" s="41"/>
      <c r="L52" s="38"/>
      <c r="M52" s="38"/>
      <c r="N52" s="38"/>
      <c r="O52" s="38"/>
      <c r="P52" s="38"/>
      <c r="Q52" s="60"/>
      <c r="R52" s="72"/>
      <c r="S52" s="156"/>
      <c r="T52" s="176" t="str">
        <f t="shared" si="5"/>
        <v>Somerset</v>
      </c>
      <c r="U52" s="177" t="b">
        <f t="shared" si="3"/>
        <v>0</v>
      </c>
      <c r="V52" s="175"/>
      <c r="W52" s="165"/>
      <c r="X52" s="165"/>
    </row>
    <row r="53" spans="1:24" s="131" customFormat="1" ht="16.5" customHeight="1" x14ac:dyDescent="0.2">
      <c r="A53" s="124">
        <v>852</v>
      </c>
      <c r="B53" s="53" t="s">
        <v>14</v>
      </c>
      <c r="C53" s="52"/>
      <c r="D53" s="234">
        <v>16.899999999999999</v>
      </c>
      <c r="E53" s="234">
        <v>26.1</v>
      </c>
      <c r="F53" s="225">
        <v>17.948303715670438</v>
      </c>
      <c r="G53" s="91"/>
      <c r="H53" s="251">
        <f t="shared" si="4"/>
        <v>6.2029805660972732</v>
      </c>
      <c r="I53" s="41"/>
      <c r="J53" s="41"/>
      <c r="K53" s="41"/>
      <c r="L53" s="38"/>
      <c r="M53" s="38"/>
      <c r="N53" s="38"/>
      <c r="O53" s="38"/>
      <c r="P53" s="38"/>
      <c r="Q53" s="60"/>
      <c r="R53" s="72"/>
      <c r="S53" s="156"/>
      <c r="T53" s="176" t="str">
        <f t="shared" si="5"/>
        <v>Southampton</v>
      </c>
      <c r="U53" s="177" t="b">
        <f t="shared" si="3"/>
        <v>0</v>
      </c>
      <c r="V53" s="175"/>
      <c r="W53" s="165"/>
      <c r="X53" s="165"/>
    </row>
    <row r="54" spans="1:24" s="131" customFormat="1" ht="16.5" customHeight="1" x14ac:dyDescent="0.2">
      <c r="A54" s="124">
        <v>936</v>
      </c>
      <c r="B54" s="53" t="s">
        <v>7</v>
      </c>
      <c r="C54" s="52"/>
      <c r="D54" s="234">
        <v>14.9</v>
      </c>
      <c r="E54" s="234">
        <v>15.9</v>
      </c>
      <c r="F54" s="225">
        <v>15.86206896551724</v>
      </c>
      <c r="G54" s="91"/>
      <c r="H54" s="251">
        <f t="shared" si="4"/>
        <v>6.4568386947465761</v>
      </c>
      <c r="I54" s="41"/>
      <c r="J54" s="41"/>
      <c r="K54" s="41"/>
      <c r="L54" s="38"/>
      <c r="M54" s="38"/>
      <c r="N54" s="38"/>
      <c r="O54" s="38"/>
      <c r="P54" s="38"/>
      <c r="Q54" s="60"/>
      <c r="R54" s="72"/>
      <c r="S54" s="156"/>
      <c r="T54" s="176" t="str">
        <f t="shared" si="5"/>
        <v>Surrey</v>
      </c>
      <c r="U54" s="177" t="b">
        <f t="shared" si="3"/>
        <v>0</v>
      </c>
      <c r="V54" s="175"/>
      <c r="W54" s="165"/>
      <c r="X54" s="165"/>
    </row>
    <row r="55" spans="1:24" s="131" customFormat="1" ht="16.5" customHeight="1" x14ac:dyDescent="0.2">
      <c r="A55" s="124">
        <v>866</v>
      </c>
      <c r="B55" s="53" t="s">
        <v>41</v>
      </c>
      <c r="C55" s="52"/>
      <c r="D55" s="234">
        <v>12.8</v>
      </c>
      <c r="E55" s="234">
        <v>18</v>
      </c>
      <c r="F55" s="225">
        <v>15.508658008658008</v>
      </c>
      <c r="G55" s="91"/>
      <c r="H55" s="251">
        <f t="shared" si="4"/>
        <v>21.161390692640683</v>
      </c>
      <c r="I55" s="41"/>
      <c r="J55" s="41"/>
      <c r="K55" s="41"/>
      <c r="L55" s="38"/>
      <c r="M55" s="38"/>
      <c r="N55" s="38"/>
      <c r="O55" s="38"/>
      <c r="P55" s="38"/>
      <c r="Q55" s="60"/>
      <c r="R55" s="72"/>
      <c r="S55" s="156"/>
      <c r="T55" s="176" t="str">
        <f t="shared" si="5"/>
        <v>Swindon</v>
      </c>
      <c r="U55" s="177" t="b">
        <f t="shared" si="3"/>
        <v>0</v>
      </c>
      <c r="V55" s="175"/>
      <c r="W55" s="165"/>
      <c r="X55" s="165"/>
    </row>
    <row r="56" spans="1:24" s="131" customFormat="1" ht="16.5" customHeight="1" x14ac:dyDescent="0.2">
      <c r="A56" s="124">
        <v>869</v>
      </c>
      <c r="B56" s="53" t="s">
        <v>15</v>
      </c>
      <c r="C56" s="52"/>
      <c r="D56" s="234">
        <v>13.3</v>
      </c>
      <c r="E56" s="235">
        <v>13.5</v>
      </c>
      <c r="F56" s="225">
        <v>20.734557595993323</v>
      </c>
      <c r="G56" s="91"/>
      <c r="H56" s="251">
        <f t="shared" si="4"/>
        <v>55.898929293182874</v>
      </c>
      <c r="I56" s="41"/>
      <c r="J56" s="41"/>
      <c r="K56" s="41"/>
      <c r="L56" s="38"/>
      <c r="M56" s="38"/>
      <c r="N56" s="38"/>
      <c r="O56" s="38"/>
      <c r="P56" s="38"/>
      <c r="Q56" s="60"/>
      <c r="R56" s="72"/>
      <c r="S56" s="156"/>
      <c r="T56" s="176" t="str">
        <f t="shared" si="5"/>
        <v>West Berkshire</v>
      </c>
      <c r="U56" s="177" t="b">
        <f t="shared" si="3"/>
        <v>0</v>
      </c>
      <c r="V56" s="175"/>
      <c r="W56" s="165"/>
      <c r="X56" s="165"/>
    </row>
    <row r="57" spans="1:24" s="131" customFormat="1" ht="16.5" customHeight="1" x14ac:dyDescent="0.2">
      <c r="A57" s="124">
        <v>938</v>
      </c>
      <c r="B57" s="53" t="s">
        <v>5</v>
      </c>
      <c r="C57" s="52"/>
      <c r="D57" s="234">
        <v>15</v>
      </c>
      <c r="E57" s="235">
        <v>16.2</v>
      </c>
      <c r="F57" s="225">
        <v>16.27937915742794</v>
      </c>
      <c r="G57" s="91"/>
      <c r="H57" s="251">
        <f t="shared" si="4"/>
        <v>8.5291943828529302</v>
      </c>
      <c r="I57" s="41"/>
      <c r="J57" s="41"/>
      <c r="K57" s="41"/>
      <c r="L57" s="38"/>
      <c r="M57" s="38"/>
      <c r="N57" s="38"/>
      <c r="O57" s="38"/>
      <c r="P57" s="38"/>
      <c r="Q57" s="60"/>
      <c r="R57" s="72"/>
      <c r="S57" s="156"/>
      <c r="T57" s="176" t="str">
        <f t="shared" si="5"/>
        <v>West Sussex</v>
      </c>
      <c r="U57" s="177" t="b">
        <f t="shared" si="3"/>
        <v>0</v>
      </c>
      <c r="V57" s="175"/>
      <c r="W57" s="165"/>
      <c r="X57" s="165"/>
    </row>
    <row r="58" spans="1:24" s="131" customFormat="1" ht="16.5" customHeight="1" x14ac:dyDescent="0.2">
      <c r="A58" s="124">
        <v>868</v>
      </c>
      <c r="B58" s="53" t="s">
        <v>21</v>
      </c>
      <c r="C58" s="52"/>
      <c r="D58" s="235">
        <v>18</v>
      </c>
      <c r="E58" s="234">
        <v>17.3</v>
      </c>
      <c r="F58" s="225">
        <v>16.272727272727273</v>
      </c>
      <c r="G58" s="91"/>
      <c r="H58" s="251">
        <f t="shared" si="4"/>
        <v>-9.5959595959595934</v>
      </c>
      <c r="I58" s="41"/>
      <c r="J58" s="41"/>
      <c r="K58" s="41"/>
      <c r="L58" s="38"/>
      <c r="M58" s="38"/>
      <c r="N58" s="38"/>
      <c r="O58" s="38"/>
      <c r="P58" s="38"/>
      <c r="Q58" s="60"/>
      <c r="R58" s="72"/>
      <c r="S58" s="156"/>
      <c r="T58" s="176" t="str">
        <f t="shared" si="5"/>
        <v>Windsor &amp; Maidenhead</v>
      </c>
      <c r="U58" s="177" t="b">
        <f t="shared" si="3"/>
        <v>0</v>
      </c>
      <c r="V58" s="175"/>
      <c r="W58" s="165"/>
      <c r="X58" s="165"/>
    </row>
    <row r="59" spans="1:24" s="131" customFormat="1" ht="16.5" customHeight="1" x14ac:dyDescent="0.2">
      <c r="A59" s="124">
        <v>872</v>
      </c>
      <c r="B59" s="53" t="s">
        <v>16</v>
      </c>
      <c r="C59" s="52"/>
      <c r="D59" s="235">
        <v>15.1</v>
      </c>
      <c r="E59" s="234">
        <v>14.7</v>
      </c>
      <c r="F59" s="225">
        <v>13.498402555910543</v>
      </c>
      <c r="G59" s="91"/>
      <c r="H59" s="251">
        <f t="shared" si="4"/>
        <v>-10.606605589996402</v>
      </c>
      <c r="I59" s="41"/>
      <c r="J59" s="41"/>
      <c r="K59" s="41"/>
      <c r="L59" s="38"/>
      <c r="M59" s="38"/>
      <c r="N59" s="38"/>
      <c r="O59" s="38"/>
      <c r="P59" s="38"/>
      <c r="Q59" s="60"/>
      <c r="R59" s="72"/>
      <c r="S59" s="156"/>
      <c r="T59" s="176" t="str">
        <f t="shared" si="5"/>
        <v>Wokingham</v>
      </c>
      <c r="U59" s="177" t="b">
        <f t="shared" si="3"/>
        <v>0</v>
      </c>
    </row>
    <row r="60" spans="1:24" s="131" customFormat="1" ht="16.5" customHeight="1" x14ac:dyDescent="0.2">
      <c r="A60" s="124">
        <v>108</v>
      </c>
      <c r="B60" s="70" t="s">
        <v>23</v>
      </c>
      <c r="C60" s="52"/>
      <c r="D60" s="236">
        <v>16.2</v>
      </c>
      <c r="E60" s="236">
        <v>16.7</v>
      </c>
      <c r="F60" s="226">
        <v>17.278913779630113</v>
      </c>
      <c r="G60" s="91"/>
      <c r="H60" s="252">
        <f t="shared" si="4"/>
        <v>6.659961602655021</v>
      </c>
      <c r="I60" s="41"/>
      <c r="J60" s="41"/>
      <c r="K60" s="41"/>
      <c r="L60" s="38"/>
      <c r="M60" s="38"/>
      <c r="N60" s="38"/>
      <c r="O60" s="38"/>
      <c r="P60" s="38"/>
      <c r="Q60" s="60"/>
      <c r="R60" s="72"/>
      <c r="S60" s="156"/>
      <c r="T60" s="176" t="str">
        <f t="shared" si="5"/>
        <v>South East</v>
      </c>
      <c r="U60" s="177" t="b">
        <f t="shared" si="3"/>
        <v>0</v>
      </c>
    </row>
    <row r="61" spans="1:24" s="131" customFormat="1" ht="16.5" customHeight="1" x14ac:dyDescent="0.2">
      <c r="A61" s="124">
        <v>109</v>
      </c>
      <c r="B61" s="97" t="s">
        <v>43</v>
      </c>
      <c r="C61" s="52"/>
      <c r="D61" s="237">
        <v>15.2</v>
      </c>
      <c r="E61" s="237">
        <v>15.5</v>
      </c>
      <c r="F61" s="227">
        <v>15.947614191401428</v>
      </c>
      <c r="G61" s="91"/>
      <c r="H61" s="253">
        <f t="shared" si="4"/>
        <v>4.9185144171146611</v>
      </c>
      <c r="I61" s="41"/>
      <c r="J61" s="41"/>
      <c r="K61" s="41"/>
      <c r="L61" s="38"/>
      <c r="M61" s="38"/>
      <c r="N61" s="38"/>
      <c r="O61" s="38"/>
      <c r="P61" s="38"/>
      <c r="Q61" s="60"/>
      <c r="R61" s="72"/>
      <c r="S61" s="156"/>
      <c r="T61" s="179" t="s">
        <v>43</v>
      </c>
      <c r="U61" s="180"/>
    </row>
    <row r="62" spans="1:24" s="131" customFormat="1" ht="16.5" customHeight="1" x14ac:dyDescent="0.2">
      <c r="A62" s="124">
        <v>100</v>
      </c>
      <c r="B62" s="88" t="s">
        <v>38</v>
      </c>
      <c r="C62" s="49"/>
      <c r="D62" s="238">
        <v>16.3</v>
      </c>
      <c r="E62" s="238">
        <v>16.3</v>
      </c>
      <c r="F62" s="228">
        <v>16.607096901910325</v>
      </c>
      <c r="G62" s="91"/>
      <c r="H62" s="254">
        <f t="shared" si="4"/>
        <v>1.884030073069471</v>
      </c>
      <c r="I62" s="38"/>
      <c r="J62" s="38"/>
      <c r="K62" s="38"/>
      <c r="L62" s="38"/>
      <c r="M62" s="38"/>
      <c r="N62" s="38"/>
      <c r="O62" s="38"/>
      <c r="P62" s="38"/>
      <c r="Q62" s="199"/>
      <c r="R62" s="200"/>
      <c r="S62" s="156"/>
      <c r="T62" s="171" t="s">
        <v>38</v>
      </c>
      <c r="U62" s="171"/>
    </row>
    <row r="63" spans="1:24" s="181" customFormat="1" ht="1.5" customHeight="1" x14ac:dyDescent="0.2">
      <c r="A63"/>
      <c r="B63"/>
      <c r="C63"/>
      <c r="D63"/>
      <c r="E63"/>
      <c r="F63"/>
      <c r="G63"/>
      <c r="H63" s="255" t="e">
        <f t="shared" si="4"/>
        <v>#DIV/0!</v>
      </c>
      <c r="I63"/>
      <c r="J63"/>
      <c r="K63"/>
      <c r="L63"/>
      <c r="M63"/>
      <c r="N63"/>
      <c r="O63"/>
      <c r="P63"/>
      <c r="Q63" s="201"/>
      <c r="R63" s="200"/>
    </row>
    <row r="64" spans="1:24" ht="15" customHeight="1" x14ac:dyDescent="0.2">
      <c r="A64" s="61"/>
      <c r="B64" s="43"/>
      <c r="C64" s="43"/>
      <c r="D64" s="42"/>
      <c r="E64" s="42"/>
      <c r="F64" s="42"/>
      <c r="G64" s="42"/>
      <c r="H64" s="44"/>
      <c r="I64" s="44"/>
      <c r="J64" s="44"/>
      <c r="K64" s="44"/>
      <c r="L64" s="44"/>
      <c r="M64" s="44"/>
      <c r="N64" s="44"/>
      <c r="O64" s="44"/>
      <c r="P64" s="45"/>
      <c r="Q64" s="199"/>
      <c r="R64" s="200"/>
      <c r="S64" s="156"/>
    </row>
    <row r="65" spans="1:27" ht="15" customHeight="1" x14ac:dyDescent="0.2">
      <c r="A65" s="438"/>
      <c r="B65" s="439"/>
      <c r="C65" s="439"/>
      <c r="D65" s="439"/>
      <c r="E65" s="439"/>
      <c r="F65" s="439"/>
      <c r="G65" s="439"/>
      <c r="H65" s="439"/>
      <c r="I65" s="439"/>
      <c r="J65" s="439"/>
      <c r="K65" s="439"/>
      <c r="L65" s="439"/>
      <c r="M65" s="439"/>
      <c r="N65" s="439"/>
      <c r="O65" s="439"/>
      <c r="P65" s="439"/>
      <c r="Q65" s="440"/>
      <c r="R65" s="72"/>
      <c r="S65" s="156"/>
    </row>
    <row r="66" spans="1:27" ht="11.25" customHeight="1" x14ac:dyDescent="0.2">
      <c r="A66" s="441"/>
      <c r="B66" s="442"/>
      <c r="C66" s="442"/>
      <c r="D66" s="442"/>
      <c r="E66" s="442"/>
      <c r="F66" s="442"/>
      <c r="G66" s="442"/>
      <c r="H66" s="442"/>
      <c r="I66" s="442"/>
      <c r="J66" s="442"/>
      <c r="K66" s="442"/>
      <c r="L66" s="442"/>
      <c r="M66" s="442"/>
      <c r="N66" s="442"/>
      <c r="O66" s="442"/>
      <c r="P66" s="442"/>
      <c r="Q66" s="443"/>
      <c r="R66" s="72"/>
      <c r="S66" s="156"/>
    </row>
    <row r="67" spans="1:27" ht="11.25" customHeight="1" x14ac:dyDescent="0.2">
      <c r="A67" s="76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2"/>
      <c r="S67" s="156"/>
      <c r="AA67" s="182"/>
    </row>
    <row r="68" spans="1:27" ht="11.25" customHeight="1" x14ac:dyDescent="0.2">
      <c r="A68" s="77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72"/>
      <c r="S68" s="156"/>
      <c r="AA68" s="182"/>
    </row>
    <row r="69" spans="1:27" ht="11.25" customHeight="1" x14ac:dyDescent="0.2">
      <c r="A69" s="77"/>
      <c r="B69" s="436" t="s">
        <v>25</v>
      </c>
      <c r="C69" s="207"/>
      <c r="D69" s="41"/>
      <c r="E69" s="41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72"/>
      <c r="S69" s="156"/>
      <c r="AA69" s="182"/>
    </row>
    <row r="70" spans="1:27" ht="11.25" customHeight="1" x14ac:dyDescent="0.2">
      <c r="A70" s="77"/>
      <c r="B70" s="437"/>
      <c r="C70" s="208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72"/>
      <c r="S70" s="156"/>
      <c r="AA70" s="182"/>
    </row>
    <row r="71" spans="1:27" ht="11.25" customHeight="1" x14ac:dyDescent="0.2">
      <c r="A71" s="77"/>
      <c r="B71" s="435" t="s">
        <v>33</v>
      </c>
      <c r="C71" s="435"/>
      <c r="D71" s="435"/>
      <c r="E71" s="435"/>
      <c r="F71" s="10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72"/>
      <c r="S71" s="156"/>
      <c r="AA71" s="182"/>
    </row>
    <row r="72" spans="1:27" ht="11.25" customHeight="1" x14ac:dyDescent="0.2">
      <c r="A72" s="77"/>
      <c r="B72" s="435"/>
      <c r="C72" s="435"/>
      <c r="D72" s="435"/>
      <c r="E72" s="435"/>
      <c r="F72" s="10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72"/>
      <c r="S72" s="156"/>
      <c r="AA72" s="182"/>
    </row>
    <row r="73" spans="1:27" ht="11.25" customHeight="1" x14ac:dyDescent="0.2">
      <c r="A73" s="77"/>
      <c r="B73" s="435" t="s">
        <v>34</v>
      </c>
      <c r="C73" s="435"/>
      <c r="D73" s="435"/>
      <c r="E73" s="435"/>
      <c r="F73" s="10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72"/>
      <c r="S73" s="156"/>
      <c r="AA73" s="182"/>
    </row>
    <row r="74" spans="1:27" ht="11.25" customHeight="1" x14ac:dyDescent="0.2">
      <c r="A74" s="77"/>
      <c r="B74" s="435"/>
      <c r="C74" s="435"/>
      <c r="D74" s="435"/>
      <c r="E74" s="435"/>
      <c r="F74" s="10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72"/>
      <c r="S74" s="156"/>
      <c r="AA74" s="182"/>
    </row>
    <row r="75" spans="1:27" ht="11.25" customHeight="1" x14ac:dyDescent="0.2">
      <c r="A75" s="77"/>
      <c r="B75" s="435" t="s">
        <v>35</v>
      </c>
      <c r="C75" s="435"/>
      <c r="D75" s="435"/>
      <c r="E75" s="435"/>
      <c r="F75" s="10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72"/>
      <c r="S75" s="156"/>
      <c r="AA75" s="182"/>
    </row>
    <row r="76" spans="1:27" ht="11.25" customHeight="1" x14ac:dyDescent="0.2">
      <c r="A76" s="77"/>
      <c r="B76" s="435"/>
      <c r="C76" s="435"/>
      <c r="D76" s="435"/>
      <c r="E76" s="435"/>
      <c r="F76" s="10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72"/>
      <c r="S76" s="156"/>
      <c r="AA76" s="182"/>
    </row>
    <row r="77" spans="1:27" ht="11.25" customHeight="1" x14ac:dyDescent="0.2">
      <c r="A77" s="77"/>
      <c r="B77" s="435" t="s">
        <v>54</v>
      </c>
      <c r="C77" s="435"/>
      <c r="D77" s="435"/>
      <c r="E77" s="435"/>
      <c r="F77" s="10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72"/>
      <c r="S77" s="156"/>
      <c r="AA77" s="182"/>
    </row>
    <row r="78" spans="1:27" ht="11.25" customHeight="1" x14ac:dyDescent="0.2">
      <c r="A78" s="77"/>
      <c r="B78" s="435"/>
      <c r="C78" s="435"/>
      <c r="D78" s="435"/>
      <c r="E78" s="435"/>
      <c r="F78" s="10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72"/>
      <c r="S78" s="156"/>
      <c r="AA78" s="182"/>
    </row>
    <row r="79" spans="1:27" ht="11.25" customHeight="1" x14ac:dyDescent="0.2">
      <c r="A79" s="77"/>
      <c r="B79" s="435" t="s">
        <v>55</v>
      </c>
      <c r="C79" s="435"/>
      <c r="D79" s="435"/>
      <c r="E79" s="435"/>
      <c r="F79" s="10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72"/>
      <c r="S79" s="156"/>
      <c r="AA79" s="182"/>
    </row>
    <row r="80" spans="1:27" ht="11.25" customHeight="1" x14ac:dyDescent="0.2">
      <c r="A80" s="77"/>
      <c r="B80" s="435"/>
      <c r="C80" s="435"/>
      <c r="D80" s="435"/>
      <c r="E80" s="435"/>
      <c r="F80" s="10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72"/>
      <c r="S80" s="156"/>
      <c r="AA80" s="182"/>
    </row>
    <row r="81" spans="1:29" ht="11.25" customHeight="1" x14ac:dyDescent="0.2">
      <c r="A81" s="77"/>
      <c r="B81" s="435" t="s">
        <v>57</v>
      </c>
      <c r="C81" s="435"/>
      <c r="D81" s="435"/>
      <c r="E81" s="435"/>
      <c r="F81" s="10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72"/>
      <c r="S81" s="156"/>
      <c r="AA81" s="182"/>
    </row>
    <row r="82" spans="1:29" ht="11.25" customHeight="1" x14ac:dyDescent="0.2">
      <c r="A82" s="77"/>
      <c r="B82" s="435"/>
      <c r="C82" s="435"/>
      <c r="D82" s="435"/>
      <c r="E82" s="435"/>
      <c r="F82" s="10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72"/>
      <c r="S82" s="156"/>
      <c r="AA82" s="182"/>
    </row>
    <row r="83" spans="1:29" ht="18.75" customHeight="1" x14ac:dyDescent="0.2">
      <c r="A83" s="78"/>
      <c r="B83" s="79"/>
      <c r="C83" s="79"/>
      <c r="D83" s="79"/>
      <c r="E83" s="79"/>
      <c r="F83" s="10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5"/>
      <c r="S83" s="156"/>
      <c r="T83" s="183"/>
      <c r="U83" s="183"/>
      <c r="V83" s="183"/>
    </row>
    <row r="84" spans="1:29" s="130" customFormat="1" ht="11.25" customHeight="1" x14ac:dyDescent="0.2">
      <c r="A84" s="99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184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</row>
  </sheetData>
  <mergeCells count="11">
    <mergeCell ref="B73:E74"/>
    <mergeCell ref="B75:E76"/>
    <mergeCell ref="B77:E78"/>
    <mergeCell ref="B79:E80"/>
    <mergeCell ref="B81:E82"/>
    <mergeCell ref="B71:E72"/>
    <mergeCell ref="A33:Q33"/>
    <mergeCell ref="A34:Q34"/>
    <mergeCell ref="A65:Q65"/>
    <mergeCell ref="A66:Q66"/>
    <mergeCell ref="B69:B70"/>
  </mergeCells>
  <conditionalFormatting sqref="B8:B31 D39:H62 B39:B62 D8:F31">
    <cfRule type="containsErrors" dxfId="13" priority="2">
      <formula>ISERROR(B8)</formula>
    </cfRule>
  </conditionalFormatting>
  <conditionalFormatting sqref="B8:B28 B39:B59 D39:H59 D8:F28">
    <cfRule type="expression" dxfId="12" priority="1">
      <formula>$B8=$U$2</formula>
    </cfRule>
  </conditionalFormatting>
  <hyperlinks>
    <hyperlink ref="B71:E72" location="Vacancies!A1" display="Social Worker Vacancies" xr:uid="{87E94E6E-3FFF-4972-B5FB-F3F7934E4958}"/>
    <hyperlink ref="B73:E74" location="Turnover!A1" display="Social Worker Turnover" xr:uid="{C5B4C345-8F09-405E-AE5A-DE8D768CB425}"/>
    <hyperlink ref="B75:E76" location="Agency!A1" display="Agency Social Workers" xr:uid="{6E941B4D-4A1D-4C7C-91B4-6303B7E36E54}"/>
    <hyperlink ref="B77:E78" location="Absence!A1" display="Absence" xr:uid="{0A53A04E-592E-439F-A392-91F0071B5413}"/>
    <hyperlink ref="B79:E80" location="Age!A1" display="Age" xr:uid="{64AC2C94-ADB0-4C34-8D4B-A69493B25F63}"/>
    <hyperlink ref="B81:E82" location="TimeInService!A1" display="Time in Service" xr:uid="{AE802E89-20B5-4533-BE85-E8C6AF37AE81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E83D0D05-33EA-4D74-A2E9-DB02AF4FC7D4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Caseload!D39:F39</xm:f>
              <xm:sqref>G39</xm:sqref>
            </x14:sparkline>
            <x14:sparkline>
              <xm:f>Caseload!D40:F40</xm:f>
              <xm:sqref>G40</xm:sqref>
            </x14:sparkline>
            <x14:sparkline>
              <xm:f>Caseload!D41:F41</xm:f>
              <xm:sqref>G41</xm:sqref>
            </x14:sparkline>
            <x14:sparkline>
              <xm:f>Caseload!D42:F42</xm:f>
              <xm:sqref>G42</xm:sqref>
            </x14:sparkline>
            <x14:sparkline>
              <xm:f>Caseload!D43:F43</xm:f>
              <xm:sqref>G43</xm:sqref>
            </x14:sparkline>
            <x14:sparkline>
              <xm:f>Caseload!D44:F44</xm:f>
              <xm:sqref>G44</xm:sqref>
            </x14:sparkline>
            <x14:sparkline>
              <xm:f>Caseload!D45:F45</xm:f>
              <xm:sqref>G45</xm:sqref>
            </x14:sparkline>
            <x14:sparkline>
              <xm:f>Caseload!D46:F46</xm:f>
              <xm:sqref>G46</xm:sqref>
            </x14:sparkline>
            <x14:sparkline>
              <xm:f>Caseload!D47:F47</xm:f>
              <xm:sqref>G47</xm:sqref>
            </x14:sparkline>
            <x14:sparkline>
              <xm:f>Caseload!D48:F48</xm:f>
              <xm:sqref>G48</xm:sqref>
            </x14:sparkline>
            <x14:sparkline>
              <xm:f>Caseload!D49:F49</xm:f>
              <xm:sqref>G49</xm:sqref>
            </x14:sparkline>
            <x14:sparkline>
              <xm:f>Caseload!D50:F50</xm:f>
              <xm:sqref>G50</xm:sqref>
            </x14:sparkline>
            <x14:sparkline>
              <xm:f>Caseload!D51:F51</xm:f>
              <xm:sqref>G51</xm:sqref>
            </x14:sparkline>
            <x14:sparkline>
              <xm:f>Caseload!D52:F52</xm:f>
              <xm:sqref>G52</xm:sqref>
            </x14:sparkline>
            <x14:sparkline>
              <xm:f>Caseload!D53:F53</xm:f>
              <xm:sqref>G53</xm:sqref>
            </x14:sparkline>
            <x14:sparkline>
              <xm:f>Caseload!D54:F54</xm:f>
              <xm:sqref>G54</xm:sqref>
            </x14:sparkline>
            <x14:sparkline>
              <xm:f>Caseload!D55:F55</xm:f>
              <xm:sqref>G55</xm:sqref>
            </x14:sparkline>
            <x14:sparkline>
              <xm:f>Caseload!D56:F56</xm:f>
              <xm:sqref>G56</xm:sqref>
            </x14:sparkline>
            <x14:sparkline>
              <xm:f>Caseload!D57:F57</xm:f>
              <xm:sqref>G57</xm:sqref>
            </x14:sparkline>
            <x14:sparkline>
              <xm:f>Caseload!D58:F58</xm:f>
              <xm:sqref>G58</xm:sqref>
            </x14:sparkline>
            <x14:sparkline>
              <xm:f>Caseload!D59:F59</xm:f>
              <xm:sqref>G59</xm:sqref>
            </x14:sparkline>
            <x14:sparkline>
              <xm:f>Caseload!D60:F60</xm:f>
              <xm:sqref>G60</xm:sqref>
            </x14:sparkline>
            <x14:sparkline>
              <xm:f>Caseload!D61:F61</xm:f>
              <xm:sqref>G61</xm:sqref>
            </x14:sparkline>
            <x14:sparkline>
              <xm:f>Caseload!D62:F62</xm:f>
              <xm:sqref>G62</xm:sqref>
            </x14:sparkline>
            <x14:sparkline>
              <xm:f>Caseload!D63:F63</xm:f>
              <xm:sqref>G63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4876-1D98-440E-B149-425FC8A1E2B9}">
  <sheetPr codeName="Sheet35">
    <tabColor indexed="39"/>
  </sheetPr>
  <dimension ref="A1:U160"/>
  <sheetViews>
    <sheetView topLeftCell="A130" zoomScaleNormal="100" workbookViewId="0">
      <selection activeCell="J53" sqref="J53"/>
    </sheetView>
    <sheetView topLeftCell="A30" workbookViewId="1">
      <selection activeCell="B38" sqref="B38"/>
    </sheetView>
  </sheetViews>
  <sheetFormatPr defaultColWidth="9.140625" defaultRowHeight="11.25" customHeight="1" x14ac:dyDescent="0.2"/>
  <cols>
    <col min="1" max="1" width="2.5703125" style="299" customWidth="1"/>
    <col min="2" max="2" width="18.28515625" style="299" customWidth="1"/>
    <col min="3" max="3" width="1.42578125" style="299" customWidth="1"/>
    <col min="4" max="9" width="10.28515625" style="299" customWidth="1"/>
    <col min="10" max="10" width="10.140625" style="299" customWidth="1"/>
    <col min="11" max="14" width="10.28515625" style="299" customWidth="1"/>
    <col min="15" max="15" width="2.5703125" style="299" customWidth="1"/>
    <col min="16" max="16" width="6.42578125" style="301" customWidth="1"/>
    <col min="17" max="17" width="4.85546875" style="301" customWidth="1"/>
    <col min="18" max="18" width="8.5703125" style="300" customWidth="1"/>
    <col min="19" max="19" width="3.5703125" style="300" customWidth="1"/>
    <col min="20" max="20" width="17" style="300" customWidth="1"/>
    <col min="21" max="21" width="5.7109375" style="300" customWidth="1"/>
    <col min="22" max="16384" width="9.140625" style="299"/>
  </cols>
  <sheetData>
    <row r="1" spans="1:21" ht="18.75" customHeight="1" x14ac:dyDescent="0.2">
      <c r="A1" s="336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35"/>
      <c r="P1" s="356"/>
      <c r="Q1" s="355"/>
      <c r="R1" s="354"/>
      <c r="S1" s="354"/>
      <c r="T1" s="354"/>
      <c r="U1" s="354"/>
    </row>
    <row r="2" spans="1:21" ht="18.75" customHeight="1" x14ac:dyDescent="0.2">
      <c r="A2" s="321"/>
      <c r="B2" s="353" t="s">
        <v>112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17"/>
      <c r="P2" s="310"/>
      <c r="Q2" s="309"/>
    </row>
    <row r="3" spans="1:21" ht="18.75" customHeight="1" x14ac:dyDescent="0.2">
      <c r="A3" s="352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0"/>
      <c r="P3" s="310"/>
      <c r="Q3" s="309"/>
    </row>
    <row r="4" spans="1:21" ht="13.5" customHeight="1" x14ac:dyDescent="0.2">
      <c r="A4" s="336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35"/>
      <c r="P4" s="310"/>
      <c r="Q4" s="309"/>
    </row>
    <row r="5" spans="1:21" ht="15" customHeight="1" x14ac:dyDescent="0.2">
      <c r="A5" s="321"/>
      <c r="B5" s="332" t="s">
        <v>128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17"/>
      <c r="P5" s="310"/>
      <c r="Q5" s="309"/>
      <c r="R5" s="299"/>
      <c r="S5" s="299"/>
      <c r="T5" s="299"/>
      <c r="U5" s="299"/>
    </row>
    <row r="6" spans="1:21" ht="15" customHeight="1" x14ac:dyDescent="0.2">
      <c r="A6" s="321"/>
      <c r="B6" s="209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17"/>
      <c r="P6" s="310"/>
      <c r="Q6" s="309"/>
    </row>
    <row r="7" spans="1:21" ht="12.75" x14ac:dyDescent="0.2">
      <c r="A7" s="321"/>
      <c r="B7" s="331"/>
      <c r="C7" s="331"/>
      <c r="D7" s="449" t="s">
        <v>49</v>
      </c>
      <c r="E7" s="451" t="s">
        <v>109</v>
      </c>
      <c r="F7" s="452"/>
      <c r="G7" s="452"/>
      <c r="H7" s="452"/>
      <c r="I7" s="453"/>
      <c r="J7" s="451" t="s">
        <v>108</v>
      </c>
      <c r="K7" s="452"/>
      <c r="L7" s="452"/>
      <c r="M7" s="452"/>
      <c r="N7" s="453"/>
      <c r="O7" s="317"/>
      <c r="P7" s="310"/>
      <c r="Q7" s="309"/>
    </row>
    <row r="8" spans="1:21" s="330" customFormat="1" ht="36" customHeight="1" x14ac:dyDescent="0.2">
      <c r="A8" s="344"/>
      <c r="B8" s="349"/>
      <c r="C8" s="326"/>
      <c r="D8" s="450"/>
      <c r="E8" s="348" t="s">
        <v>105</v>
      </c>
      <c r="F8" s="347" t="s">
        <v>104</v>
      </c>
      <c r="G8" s="347" t="s">
        <v>103</v>
      </c>
      <c r="H8" s="347" t="s">
        <v>102</v>
      </c>
      <c r="I8" s="346" t="s">
        <v>101</v>
      </c>
      <c r="J8" s="348" t="s">
        <v>105</v>
      </c>
      <c r="K8" s="347" t="s">
        <v>104</v>
      </c>
      <c r="L8" s="347" t="s">
        <v>107</v>
      </c>
      <c r="M8" s="347" t="s">
        <v>106</v>
      </c>
      <c r="N8" s="346" t="s">
        <v>101</v>
      </c>
      <c r="O8" s="343"/>
      <c r="P8" s="342"/>
      <c r="Q8" s="341"/>
    </row>
    <row r="9" spans="1:21" s="330" customFormat="1" ht="13.5" customHeight="1" x14ac:dyDescent="0.2">
      <c r="A9" s="344"/>
      <c r="B9" s="329" t="s">
        <v>0</v>
      </c>
      <c r="C9" s="326"/>
      <c r="D9" s="398">
        <v>57</v>
      </c>
      <c r="E9" s="370">
        <v>6</v>
      </c>
      <c r="F9" s="371">
        <v>20</v>
      </c>
      <c r="G9" s="371">
        <v>20</v>
      </c>
      <c r="H9" s="371">
        <v>8</v>
      </c>
      <c r="I9" s="373">
        <v>3</v>
      </c>
      <c r="J9" s="340">
        <f t="shared" ref="J9:J32" si="0">E9/$D9</f>
        <v>0.10526315789473684</v>
      </c>
      <c r="K9" s="339">
        <f t="shared" ref="K9:K32" si="1">F9/$D9</f>
        <v>0.35087719298245612</v>
      </c>
      <c r="L9" s="339">
        <f t="shared" ref="L9:L32" si="2">G9/$D9</f>
        <v>0.35087719298245612</v>
      </c>
      <c r="M9" s="339">
        <f t="shared" ref="M9:M32" si="3">H9/$D9</f>
        <v>0.14035087719298245</v>
      </c>
      <c r="N9" s="339">
        <f t="shared" ref="N9:N32" si="4">I9/$D9</f>
        <v>5.2631578947368418E-2</v>
      </c>
      <c r="O9" s="343"/>
      <c r="P9" s="342"/>
      <c r="Q9" s="341"/>
    </row>
    <row r="10" spans="1:21" s="330" customFormat="1" ht="13.5" customHeight="1" x14ac:dyDescent="0.2">
      <c r="A10" s="344"/>
      <c r="B10" s="329" t="s">
        <v>22</v>
      </c>
      <c r="C10" s="326"/>
      <c r="D10" s="398">
        <v>237</v>
      </c>
      <c r="E10" s="370">
        <v>30</v>
      </c>
      <c r="F10" s="371">
        <v>76</v>
      </c>
      <c r="G10" s="371">
        <v>64</v>
      </c>
      <c r="H10" s="371">
        <v>53</v>
      </c>
      <c r="I10" s="374">
        <v>14</v>
      </c>
      <c r="J10" s="340">
        <f t="shared" si="0"/>
        <v>0.12658227848101267</v>
      </c>
      <c r="K10" s="339">
        <f t="shared" si="1"/>
        <v>0.32067510548523209</v>
      </c>
      <c r="L10" s="339">
        <f t="shared" si="2"/>
        <v>0.27004219409282698</v>
      </c>
      <c r="M10" s="339">
        <f t="shared" si="3"/>
        <v>0.22362869198312235</v>
      </c>
      <c r="N10" s="339">
        <f t="shared" si="4"/>
        <v>5.9071729957805907E-2</v>
      </c>
      <c r="O10" s="343"/>
      <c r="P10" s="342"/>
      <c r="Q10" s="341"/>
    </row>
    <row r="11" spans="1:21" s="330" customFormat="1" ht="13.5" customHeight="1" x14ac:dyDescent="0.2">
      <c r="A11" s="344"/>
      <c r="B11" s="329" t="s">
        <v>8</v>
      </c>
      <c r="C11" s="326"/>
      <c r="D11" s="398">
        <v>235</v>
      </c>
      <c r="E11" s="370">
        <v>22</v>
      </c>
      <c r="F11" s="371">
        <v>82</v>
      </c>
      <c r="G11" s="371">
        <v>67</v>
      </c>
      <c r="H11" s="371">
        <v>49</v>
      </c>
      <c r="I11" s="374">
        <v>15</v>
      </c>
      <c r="J11" s="340">
        <f t="shared" si="0"/>
        <v>9.3617021276595741E-2</v>
      </c>
      <c r="K11" s="339">
        <f t="shared" si="1"/>
        <v>0.34893617021276596</v>
      </c>
      <c r="L11" s="339">
        <f t="shared" si="2"/>
        <v>0.28510638297872343</v>
      </c>
      <c r="M11" s="339">
        <f t="shared" si="3"/>
        <v>0.20851063829787234</v>
      </c>
      <c r="N11" s="339">
        <f t="shared" si="4"/>
        <v>6.3829787234042548E-2</v>
      </c>
      <c r="O11" s="343"/>
      <c r="P11" s="342"/>
      <c r="Q11" s="341"/>
    </row>
    <row r="12" spans="1:21" s="330" customFormat="1" ht="13.5" customHeight="1" x14ac:dyDescent="0.2">
      <c r="A12" s="344"/>
      <c r="B12" s="329" t="s">
        <v>4</v>
      </c>
      <c r="C12" s="326"/>
      <c r="D12" s="398">
        <v>374</v>
      </c>
      <c r="E12" s="370">
        <v>54</v>
      </c>
      <c r="F12" s="371">
        <v>110</v>
      </c>
      <c r="G12" s="371">
        <v>82</v>
      </c>
      <c r="H12" s="371">
        <v>87</v>
      </c>
      <c r="I12" s="374">
        <v>41</v>
      </c>
      <c r="J12" s="340">
        <f t="shared" si="0"/>
        <v>0.14438502673796791</v>
      </c>
      <c r="K12" s="339">
        <f t="shared" si="1"/>
        <v>0.29411764705882354</v>
      </c>
      <c r="L12" s="339">
        <f t="shared" si="2"/>
        <v>0.21925133689839571</v>
      </c>
      <c r="M12" s="339">
        <f t="shared" si="3"/>
        <v>0.23262032085561499</v>
      </c>
      <c r="N12" s="339">
        <f t="shared" si="4"/>
        <v>0.10962566844919786</v>
      </c>
      <c r="O12" s="343"/>
      <c r="P12" s="342"/>
      <c r="Q12" s="341"/>
    </row>
    <row r="13" spans="1:21" s="330" customFormat="1" ht="13.5" customHeight="1" x14ac:dyDescent="0.2">
      <c r="A13" s="344"/>
      <c r="B13" s="329" t="s">
        <v>6</v>
      </c>
      <c r="C13" s="326"/>
      <c r="D13" s="398">
        <v>527</v>
      </c>
      <c r="E13" s="370">
        <v>115</v>
      </c>
      <c r="F13" s="371">
        <v>169</v>
      </c>
      <c r="G13" s="371">
        <v>121</v>
      </c>
      <c r="H13" s="371">
        <v>86</v>
      </c>
      <c r="I13" s="374">
        <v>36</v>
      </c>
      <c r="J13" s="340">
        <f t="shared" si="0"/>
        <v>0.21821631878557876</v>
      </c>
      <c r="K13" s="339">
        <f t="shared" si="1"/>
        <v>0.3206831119544592</v>
      </c>
      <c r="L13" s="339">
        <f t="shared" si="2"/>
        <v>0.22960151802656548</v>
      </c>
      <c r="M13" s="339">
        <f t="shared" si="3"/>
        <v>0.16318785578747627</v>
      </c>
      <c r="N13" s="339">
        <f t="shared" si="4"/>
        <v>6.8311195445920306E-2</v>
      </c>
      <c r="O13" s="343"/>
      <c r="P13" s="342"/>
      <c r="Q13" s="341"/>
    </row>
    <row r="14" spans="1:21" s="330" customFormat="1" ht="13.5" customHeight="1" x14ac:dyDescent="0.2">
      <c r="A14" s="344"/>
      <c r="B14" s="329" t="s">
        <v>1</v>
      </c>
      <c r="C14" s="326"/>
      <c r="D14" s="398">
        <v>65</v>
      </c>
      <c r="E14" s="370">
        <v>7</v>
      </c>
      <c r="F14" s="371">
        <v>22</v>
      </c>
      <c r="G14" s="371">
        <v>15</v>
      </c>
      <c r="H14" s="371">
        <v>11</v>
      </c>
      <c r="I14" s="374">
        <v>10</v>
      </c>
      <c r="J14" s="340">
        <f t="shared" si="0"/>
        <v>0.1076923076923077</v>
      </c>
      <c r="K14" s="339">
        <f t="shared" si="1"/>
        <v>0.33846153846153848</v>
      </c>
      <c r="L14" s="339">
        <f t="shared" si="2"/>
        <v>0.23076923076923078</v>
      </c>
      <c r="M14" s="339">
        <f t="shared" si="3"/>
        <v>0.16923076923076924</v>
      </c>
      <c r="N14" s="339">
        <f t="shared" si="4"/>
        <v>0.15384615384615385</v>
      </c>
      <c r="O14" s="343"/>
      <c r="P14" s="342"/>
      <c r="Q14" s="341"/>
    </row>
    <row r="15" spans="1:21" s="330" customFormat="1" ht="13.5" customHeight="1" x14ac:dyDescent="0.2">
      <c r="A15" s="344"/>
      <c r="B15" s="329" t="s">
        <v>9</v>
      </c>
      <c r="C15" s="326"/>
      <c r="D15" s="398">
        <v>815</v>
      </c>
      <c r="E15" s="370">
        <v>105</v>
      </c>
      <c r="F15" s="371">
        <v>235</v>
      </c>
      <c r="G15" s="371">
        <v>211</v>
      </c>
      <c r="H15" s="371">
        <v>194</v>
      </c>
      <c r="I15" s="374">
        <v>70</v>
      </c>
      <c r="J15" s="340">
        <f t="shared" si="0"/>
        <v>0.12883435582822086</v>
      </c>
      <c r="K15" s="339">
        <f t="shared" si="1"/>
        <v>0.28834355828220859</v>
      </c>
      <c r="L15" s="339">
        <f t="shared" si="2"/>
        <v>0.2588957055214724</v>
      </c>
      <c r="M15" s="339">
        <f t="shared" si="3"/>
        <v>0.23803680981595093</v>
      </c>
      <c r="N15" s="339">
        <f t="shared" si="4"/>
        <v>8.5889570552147243E-2</v>
      </c>
      <c r="O15" s="343"/>
      <c r="P15" s="342"/>
      <c r="Q15" s="341"/>
    </row>
    <row r="16" spans="1:21" s="330" customFormat="1" ht="13.5" customHeight="1" x14ac:dyDescent="0.2">
      <c r="A16" s="344"/>
      <c r="B16" s="329" t="s">
        <v>2</v>
      </c>
      <c r="C16" s="326"/>
      <c r="D16" s="398">
        <v>200</v>
      </c>
      <c r="E16" s="370">
        <v>18</v>
      </c>
      <c r="F16" s="371">
        <v>69</v>
      </c>
      <c r="G16" s="371">
        <v>53</v>
      </c>
      <c r="H16" s="371">
        <v>43</v>
      </c>
      <c r="I16" s="374">
        <v>17</v>
      </c>
      <c r="J16" s="340">
        <f t="shared" si="0"/>
        <v>0.09</v>
      </c>
      <c r="K16" s="339">
        <f t="shared" si="1"/>
        <v>0.34499999999999997</v>
      </c>
      <c r="L16" s="339">
        <f t="shared" si="2"/>
        <v>0.26500000000000001</v>
      </c>
      <c r="M16" s="339">
        <f t="shared" si="3"/>
        <v>0.215</v>
      </c>
      <c r="N16" s="339">
        <f t="shared" si="4"/>
        <v>8.5000000000000006E-2</v>
      </c>
      <c r="O16" s="343"/>
      <c r="P16" s="342"/>
      <c r="Q16" s="341"/>
    </row>
    <row r="17" spans="1:21" s="330" customFormat="1" ht="13.5" customHeight="1" x14ac:dyDescent="0.2">
      <c r="A17" s="344"/>
      <c r="B17" s="329" t="s">
        <v>10</v>
      </c>
      <c r="C17" s="326"/>
      <c r="D17" s="398">
        <v>161</v>
      </c>
      <c r="E17" s="370">
        <v>17</v>
      </c>
      <c r="F17" s="371">
        <v>64</v>
      </c>
      <c r="G17" s="371">
        <v>34</v>
      </c>
      <c r="H17" s="371">
        <v>39</v>
      </c>
      <c r="I17" s="374">
        <v>7</v>
      </c>
      <c r="J17" s="340">
        <f t="shared" si="0"/>
        <v>0.10559006211180125</v>
      </c>
      <c r="K17" s="339">
        <f t="shared" si="1"/>
        <v>0.39751552795031053</v>
      </c>
      <c r="L17" s="339">
        <f t="shared" si="2"/>
        <v>0.21118012422360249</v>
      </c>
      <c r="M17" s="339">
        <f t="shared" si="3"/>
        <v>0.24223602484472051</v>
      </c>
      <c r="N17" s="339">
        <f t="shared" si="4"/>
        <v>4.3478260869565216E-2</v>
      </c>
      <c r="O17" s="343"/>
      <c r="P17" s="342"/>
      <c r="Q17" s="341"/>
    </row>
    <row r="18" spans="1:21" s="330" customFormat="1" ht="13.5" customHeight="1" x14ac:dyDescent="0.2">
      <c r="A18" s="344"/>
      <c r="B18" s="329" t="s">
        <v>11</v>
      </c>
      <c r="C18" s="326"/>
      <c r="D18" s="398">
        <v>456</v>
      </c>
      <c r="E18" s="370">
        <v>62</v>
      </c>
      <c r="F18" s="371">
        <v>150</v>
      </c>
      <c r="G18" s="371">
        <v>105</v>
      </c>
      <c r="H18" s="371">
        <v>103</v>
      </c>
      <c r="I18" s="374">
        <v>36</v>
      </c>
      <c r="J18" s="340">
        <f t="shared" si="0"/>
        <v>0.13596491228070176</v>
      </c>
      <c r="K18" s="339">
        <f t="shared" si="1"/>
        <v>0.32894736842105265</v>
      </c>
      <c r="L18" s="339">
        <f t="shared" si="2"/>
        <v>0.23026315789473684</v>
      </c>
      <c r="M18" s="339">
        <f t="shared" si="3"/>
        <v>0.22587719298245615</v>
      </c>
      <c r="N18" s="339">
        <f t="shared" si="4"/>
        <v>7.8947368421052627E-2</v>
      </c>
      <c r="O18" s="343"/>
      <c r="P18" s="342"/>
      <c r="Q18" s="341"/>
    </row>
    <row r="19" spans="1:21" s="330" customFormat="1" ht="13.5" customHeight="1" x14ac:dyDescent="0.2">
      <c r="A19" s="344"/>
      <c r="B19" s="329" t="s">
        <v>12</v>
      </c>
      <c r="C19" s="326"/>
      <c r="D19" s="398">
        <v>155</v>
      </c>
      <c r="E19" s="370">
        <v>32</v>
      </c>
      <c r="F19" s="371">
        <v>58</v>
      </c>
      <c r="G19" s="371">
        <v>25</v>
      </c>
      <c r="H19" s="371">
        <v>29</v>
      </c>
      <c r="I19" s="374">
        <v>11</v>
      </c>
      <c r="J19" s="340">
        <f t="shared" si="0"/>
        <v>0.20645161290322581</v>
      </c>
      <c r="K19" s="339">
        <f t="shared" si="1"/>
        <v>0.37419354838709679</v>
      </c>
      <c r="L19" s="339">
        <f t="shared" si="2"/>
        <v>0.16129032258064516</v>
      </c>
      <c r="M19" s="339">
        <f t="shared" si="3"/>
        <v>0.18709677419354839</v>
      </c>
      <c r="N19" s="339">
        <f t="shared" si="4"/>
        <v>7.0967741935483872E-2</v>
      </c>
      <c r="O19" s="343"/>
      <c r="P19" s="342"/>
      <c r="Q19" s="341"/>
    </row>
    <row r="20" spans="1:21" s="330" customFormat="1" ht="13.5" customHeight="1" x14ac:dyDescent="0.2">
      <c r="A20" s="344"/>
      <c r="B20" s="329" t="s">
        <v>3</v>
      </c>
      <c r="C20" s="326"/>
      <c r="D20" s="398">
        <v>108</v>
      </c>
      <c r="E20" s="409">
        <v>9</v>
      </c>
      <c r="F20" s="410">
        <v>33</v>
      </c>
      <c r="G20" s="410">
        <v>27</v>
      </c>
      <c r="H20" s="410">
        <v>30</v>
      </c>
      <c r="I20" s="411">
        <v>9</v>
      </c>
      <c r="J20" s="340">
        <f t="shared" si="0"/>
        <v>8.3333333333333329E-2</v>
      </c>
      <c r="K20" s="339">
        <f t="shared" si="1"/>
        <v>0.30555555555555558</v>
      </c>
      <c r="L20" s="339">
        <f t="shared" si="2"/>
        <v>0.25</v>
      </c>
      <c r="M20" s="339">
        <f t="shared" si="3"/>
        <v>0.27777777777777779</v>
      </c>
      <c r="N20" s="339">
        <f t="shared" si="4"/>
        <v>8.3333333333333329E-2</v>
      </c>
      <c r="O20" s="343"/>
      <c r="P20" s="342"/>
      <c r="Q20" s="341"/>
    </row>
    <row r="21" spans="1:21" s="330" customFormat="1" ht="13.5" customHeight="1" x14ac:dyDescent="0.2">
      <c r="A21" s="344"/>
      <c r="B21" s="329" t="s">
        <v>13</v>
      </c>
      <c r="C21" s="326"/>
      <c r="D21" s="398">
        <v>91</v>
      </c>
      <c r="E21" s="370">
        <v>16</v>
      </c>
      <c r="F21" s="371">
        <v>23</v>
      </c>
      <c r="G21" s="371">
        <v>27</v>
      </c>
      <c r="H21" s="371">
        <v>20</v>
      </c>
      <c r="I21" s="374">
        <v>5</v>
      </c>
      <c r="J21" s="340">
        <f t="shared" si="0"/>
        <v>0.17582417582417584</v>
      </c>
      <c r="K21" s="339">
        <f t="shared" si="1"/>
        <v>0.25274725274725274</v>
      </c>
      <c r="L21" s="339">
        <f t="shared" si="2"/>
        <v>0.2967032967032967</v>
      </c>
      <c r="M21" s="339">
        <f t="shared" si="3"/>
        <v>0.21978021978021978</v>
      </c>
      <c r="N21" s="339">
        <f t="shared" si="4"/>
        <v>5.4945054945054944E-2</v>
      </c>
      <c r="O21" s="343"/>
      <c r="P21" s="342"/>
      <c r="Q21" s="341"/>
    </row>
    <row r="22" spans="1:21" s="330" customFormat="1" ht="13.5" customHeight="1" x14ac:dyDescent="0.2">
      <c r="A22" s="344"/>
      <c r="B22" s="329" t="s">
        <v>27</v>
      </c>
      <c r="C22" s="326"/>
      <c r="D22" s="398">
        <v>285</v>
      </c>
      <c r="E22" s="370">
        <v>42</v>
      </c>
      <c r="F22" s="371">
        <v>119</v>
      </c>
      <c r="G22" s="371">
        <v>64</v>
      </c>
      <c r="H22" s="371">
        <v>42</v>
      </c>
      <c r="I22" s="374">
        <v>18</v>
      </c>
      <c r="J22" s="340">
        <f t="shared" si="0"/>
        <v>0.14736842105263157</v>
      </c>
      <c r="K22" s="339">
        <f t="shared" si="1"/>
        <v>0.41754385964912283</v>
      </c>
      <c r="L22" s="339">
        <f t="shared" si="2"/>
        <v>0.22456140350877193</v>
      </c>
      <c r="M22" s="339">
        <f t="shared" si="3"/>
        <v>0.14736842105263157</v>
      </c>
      <c r="N22" s="339">
        <f t="shared" si="4"/>
        <v>6.3157894736842107E-2</v>
      </c>
      <c r="O22" s="343"/>
      <c r="P22" s="342"/>
      <c r="Q22" s="341"/>
    </row>
    <row r="23" spans="1:21" s="330" customFormat="1" ht="13.5" customHeight="1" x14ac:dyDescent="0.2">
      <c r="A23" s="344"/>
      <c r="B23" s="329" t="s">
        <v>14</v>
      </c>
      <c r="C23" s="326"/>
      <c r="D23" s="398">
        <v>243</v>
      </c>
      <c r="E23" s="370">
        <v>33</v>
      </c>
      <c r="F23" s="371">
        <v>88</v>
      </c>
      <c r="G23" s="371">
        <v>71</v>
      </c>
      <c r="H23" s="371">
        <v>43</v>
      </c>
      <c r="I23" s="374">
        <v>8</v>
      </c>
      <c r="J23" s="340">
        <f t="shared" si="0"/>
        <v>0.13580246913580246</v>
      </c>
      <c r="K23" s="339">
        <f t="shared" si="1"/>
        <v>0.36213991769547327</v>
      </c>
      <c r="L23" s="339">
        <f t="shared" si="2"/>
        <v>0.29218106995884774</v>
      </c>
      <c r="M23" s="339">
        <f t="shared" si="3"/>
        <v>0.17695473251028807</v>
      </c>
      <c r="N23" s="339">
        <f t="shared" si="4"/>
        <v>3.292181069958848E-2</v>
      </c>
      <c r="O23" s="343"/>
      <c r="P23" s="342"/>
      <c r="Q23" s="341"/>
    </row>
    <row r="24" spans="1:21" s="330" customFormat="1" ht="13.5" customHeight="1" x14ac:dyDescent="0.2">
      <c r="A24" s="344"/>
      <c r="B24" s="329" t="s">
        <v>7</v>
      </c>
      <c r="C24" s="326"/>
      <c r="D24" s="398">
        <v>515</v>
      </c>
      <c r="E24" s="370">
        <v>59</v>
      </c>
      <c r="F24" s="371">
        <v>171</v>
      </c>
      <c r="G24" s="371">
        <v>151</v>
      </c>
      <c r="H24" s="371">
        <v>88</v>
      </c>
      <c r="I24" s="374">
        <v>46</v>
      </c>
      <c r="J24" s="340">
        <f t="shared" si="0"/>
        <v>0.1145631067961165</v>
      </c>
      <c r="K24" s="339">
        <f t="shared" si="1"/>
        <v>0.33203883495145631</v>
      </c>
      <c r="L24" s="339">
        <f t="shared" si="2"/>
        <v>0.29320388349514565</v>
      </c>
      <c r="M24" s="339">
        <f t="shared" si="3"/>
        <v>0.17087378640776699</v>
      </c>
      <c r="N24" s="339">
        <f t="shared" si="4"/>
        <v>8.9320388349514557E-2</v>
      </c>
      <c r="O24" s="343"/>
      <c r="P24" s="342"/>
      <c r="Q24" s="341"/>
    </row>
    <row r="25" spans="1:21" s="330" customFormat="1" ht="13.5" customHeight="1" x14ac:dyDescent="0.2">
      <c r="A25" s="344"/>
      <c r="B25" s="329" t="s">
        <v>41</v>
      </c>
      <c r="C25" s="326"/>
      <c r="D25" s="398">
        <v>143</v>
      </c>
      <c r="E25" s="370">
        <v>18</v>
      </c>
      <c r="F25" s="371">
        <v>44</v>
      </c>
      <c r="G25" s="371">
        <v>31</v>
      </c>
      <c r="H25" s="371">
        <v>37</v>
      </c>
      <c r="I25" s="374">
        <v>13</v>
      </c>
      <c r="J25" s="340">
        <f t="shared" si="0"/>
        <v>0.12587412587412589</v>
      </c>
      <c r="K25" s="339">
        <f t="shared" si="1"/>
        <v>0.30769230769230771</v>
      </c>
      <c r="L25" s="339">
        <f t="shared" si="2"/>
        <v>0.21678321678321677</v>
      </c>
      <c r="M25" s="339">
        <f t="shared" si="3"/>
        <v>0.25874125874125875</v>
      </c>
      <c r="N25" s="339">
        <f t="shared" si="4"/>
        <v>9.0909090909090912E-2</v>
      </c>
      <c r="O25" s="343"/>
      <c r="P25" s="342"/>
      <c r="Q25" s="341"/>
    </row>
    <row r="26" spans="1:21" s="330" customFormat="1" ht="13.5" customHeight="1" x14ac:dyDescent="0.2">
      <c r="A26" s="344"/>
      <c r="B26" s="329" t="s">
        <v>15</v>
      </c>
      <c r="C26" s="326"/>
      <c r="D26" s="398">
        <v>74</v>
      </c>
      <c r="E26" s="370">
        <v>13</v>
      </c>
      <c r="F26" s="371">
        <v>17</v>
      </c>
      <c r="G26" s="371">
        <v>20</v>
      </c>
      <c r="H26" s="371">
        <v>20</v>
      </c>
      <c r="I26" s="374">
        <v>4</v>
      </c>
      <c r="J26" s="340">
        <f t="shared" si="0"/>
        <v>0.17567567567567569</v>
      </c>
      <c r="K26" s="339">
        <f t="shared" si="1"/>
        <v>0.22972972972972974</v>
      </c>
      <c r="L26" s="339">
        <f t="shared" si="2"/>
        <v>0.27027027027027029</v>
      </c>
      <c r="M26" s="339">
        <f t="shared" si="3"/>
        <v>0.27027027027027029</v>
      </c>
      <c r="N26" s="339">
        <f t="shared" si="4"/>
        <v>5.4054054054054057E-2</v>
      </c>
      <c r="O26" s="343"/>
      <c r="P26" s="342"/>
      <c r="Q26" s="341"/>
    </row>
    <row r="27" spans="1:21" s="330" customFormat="1" ht="13.5" customHeight="1" x14ac:dyDescent="0.2">
      <c r="A27" s="344"/>
      <c r="B27" s="329" t="s">
        <v>5</v>
      </c>
      <c r="C27" s="326"/>
      <c r="D27" s="398">
        <v>507</v>
      </c>
      <c r="E27" s="370">
        <v>67</v>
      </c>
      <c r="F27" s="371">
        <v>159</v>
      </c>
      <c r="G27" s="371">
        <v>143</v>
      </c>
      <c r="H27" s="371">
        <v>97</v>
      </c>
      <c r="I27" s="374">
        <v>41</v>
      </c>
      <c r="J27" s="340">
        <f t="shared" si="0"/>
        <v>0.13214990138067062</v>
      </c>
      <c r="K27" s="339">
        <f t="shared" si="1"/>
        <v>0.31360946745562129</v>
      </c>
      <c r="L27" s="339">
        <f t="shared" si="2"/>
        <v>0.28205128205128205</v>
      </c>
      <c r="M27" s="339">
        <f t="shared" si="3"/>
        <v>0.19132149901380671</v>
      </c>
      <c r="N27" s="339">
        <f t="shared" si="4"/>
        <v>8.0867850098619326E-2</v>
      </c>
      <c r="O27" s="343"/>
      <c r="P27" s="342"/>
      <c r="Q27" s="341"/>
    </row>
    <row r="28" spans="1:21" s="330" customFormat="1" ht="13.5" customHeight="1" x14ac:dyDescent="0.2">
      <c r="A28" s="344"/>
      <c r="B28" s="329" t="s">
        <v>21</v>
      </c>
      <c r="C28" s="326"/>
      <c r="D28" s="398">
        <v>59</v>
      </c>
      <c r="E28" s="370">
        <v>10</v>
      </c>
      <c r="F28" s="371">
        <v>19</v>
      </c>
      <c r="G28" s="371">
        <v>12</v>
      </c>
      <c r="H28" s="371">
        <v>13</v>
      </c>
      <c r="I28" s="374">
        <v>5</v>
      </c>
      <c r="J28" s="340">
        <f t="shared" si="0"/>
        <v>0.16949152542372881</v>
      </c>
      <c r="K28" s="339">
        <f t="shared" si="1"/>
        <v>0.32203389830508472</v>
      </c>
      <c r="L28" s="339">
        <f t="shared" si="2"/>
        <v>0.20338983050847459</v>
      </c>
      <c r="M28" s="339">
        <f t="shared" si="3"/>
        <v>0.22033898305084745</v>
      </c>
      <c r="N28" s="339">
        <f t="shared" si="4"/>
        <v>8.4745762711864403E-2</v>
      </c>
      <c r="O28" s="343"/>
      <c r="P28" s="342"/>
      <c r="Q28" s="341"/>
    </row>
    <row r="29" spans="1:21" s="330" customFormat="1" ht="13.5" customHeight="1" x14ac:dyDescent="0.2">
      <c r="A29" s="344"/>
      <c r="B29" s="329" t="s">
        <v>16</v>
      </c>
      <c r="C29" s="326"/>
      <c r="D29" s="398">
        <v>90</v>
      </c>
      <c r="E29" s="370">
        <v>12</v>
      </c>
      <c r="F29" s="371">
        <v>23</v>
      </c>
      <c r="G29" s="371">
        <v>23</v>
      </c>
      <c r="H29" s="371">
        <v>24</v>
      </c>
      <c r="I29" s="374">
        <v>8</v>
      </c>
      <c r="J29" s="340">
        <f t="shared" si="0"/>
        <v>0.13333333333333333</v>
      </c>
      <c r="K29" s="339">
        <f t="shared" si="1"/>
        <v>0.25555555555555554</v>
      </c>
      <c r="L29" s="339">
        <f t="shared" si="2"/>
        <v>0.25555555555555554</v>
      </c>
      <c r="M29" s="339">
        <f t="shared" si="3"/>
        <v>0.26666666666666666</v>
      </c>
      <c r="N29" s="339">
        <f t="shared" si="4"/>
        <v>8.8888888888888892E-2</v>
      </c>
      <c r="O29" s="343"/>
      <c r="P29" s="342"/>
      <c r="Q29" s="341"/>
    </row>
    <row r="30" spans="1:21" s="330" customFormat="1" ht="13.5" customHeight="1" x14ac:dyDescent="0.2">
      <c r="A30" s="344"/>
      <c r="B30" s="328" t="s">
        <v>23</v>
      </c>
      <c r="C30" s="326"/>
      <c r="D30" s="399">
        <v>4969</v>
      </c>
      <c r="E30" s="375">
        <v>687</v>
      </c>
      <c r="F30" s="376">
        <v>1588</v>
      </c>
      <c r="G30" s="376">
        <v>1271</v>
      </c>
      <c r="H30" s="376">
        <v>1037</v>
      </c>
      <c r="I30" s="377">
        <v>386</v>
      </c>
      <c r="J30" s="340">
        <f t="shared" si="0"/>
        <v>0.13825719460656066</v>
      </c>
      <c r="K30" s="339">
        <f t="shared" si="1"/>
        <v>0.31958140470919705</v>
      </c>
      <c r="L30" s="339">
        <f t="shared" si="2"/>
        <v>0.25578587240893541</v>
      </c>
      <c r="M30" s="339">
        <f t="shared" si="3"/>
        <v>0.20869390219360032</v>
      </c>
      <c r="N30" s="339">
        <f t="shared" si="4"/>
        <v>7.7681626081706576E-2</v>
      </c>
      <c r="O30" s="343"/>
      <c r="P30" s="342"/>
      <c r="Q30" s="341"/>
    </row>
    <row r="31" spans="1:21" s="330" customFormat="1" ht="13.5" customHeight="1" x14ac:dyDescent="0.2">
      <c r="A31" s="344"/>
      <c r="B31" s="327" t="s">
        <v>43</v>
      </c>
      <c r="C31" s="326"/>
      <c r="D31" s="400">
        <v>2995</v>
      </c>
      <c r="E31" s="378">
        <v>425</v>
      </c>
      <c r="F31" s="379">
        <v>933</v>
      </c>
      <c r="G31" s="379">
        <v>755</v>
      </c>
      <c r="H31" s="379">
        <v>646</v>
      </c>
      <c r="I31" s="380">
        <v>236</v>
      </c>
      <c r="J31" s="340">
        <f t="shared" si="0"/>
        <v>0.14190317195325541</v>
      </c>
      <c r="K31" s="339">
        <f t="shared" si="1"/>
        <v>0.31151919866444072</v>
      </c>
      <c r="L31" s="339">
        <f t="shared" si="2"/>
        <v>0.25208681135225375</v>
      </c>
      <c r="M31" s="339">
        <f t="shared" si="3"/>
        <v>0.21569282136894824</v>
      </c>
      <c r="N31" s="339">
        <f t="shared" si="4"/>
        <v>7.8797996661101835E-2</v>
      </c>
      <c r="O31" s="343"/>
      <c r="P31" s="342"/>
      <c r="Q31" s="341"/>
    </row>
    <row r="32" spans="1:21" s="300" customFormat="1" ht="13.5" customHeight="1" x14ac:dyDescent="0.2">
      <c r="A32" s="321"/>
      <c r="B32" s="325" t="s">
        <v>38</v>
      </c>
      <c r="C32" s="324"/>
      <c r="D32" s="401">
        <v>33689</v>
      </c>
      <c r="E32" s="402">
        <v>4919</v>
      </c>
      <c r="F32" s="403">
        <v>10457</v>
      </c>
      <c r="G32" s="403">
        <v>8540</v>
      </c>
      <c r="H32" s="403">
        <v>7242</v>
      </c>
      <c r="I32" s="383">
        <v>2531</v>
      </c>
      <c r="J32" s="340">
        <f t="shared" si="0"/>
        <v>0.14601205141143994</v>
      </c>
      <c r="K32" s="339">
        <f t="shared" si="1"/>
        <v>0.31039805277687077</v>
      </c>
      <c r="L32" s="339">
        <f t="shared" si="2"/>
        <v>0.25349520615037552</v>
      </c>
      <c r="M32" s="339">
        <f t="shared" si="3"/>
        <v>0.21496630947787113</v>
      </c>
      <c r="N32" s="339">
        <f t="shared" si="4"/>
        <v>7.5128380183442672E-2</v>
      </c>
      <c r="O32" s="317"/>
      <c r="P32" s="310"/>
      <c r="Q32" s="309"/>
      <c r="R32" s="330"/>
      <c r="S32" s="330"/>
      <c r="T32" s="330"/>
      <c r="U32" s="330"/>
    </row>
    <row r="33" spans="1:21" s="300" customFormat="1" ht="12" customHeight="1" x14ac:dyDescent="0.2">
      <c r="A33" s="321"/>
      <c r="B33" s="454"/>
      <c r="C33" s="454"/>
      <c r="D33" s="454"/>
      <c r="E33" s="454"/>
      <c r="F33" s="454"/>
      <c r="G33" s="454"/>
      <c r="H33" s="454"/>
      <c r="I33" s="454"/>
      <c r="J33" s="337"/>
      <c r="K33" s="337"/>
      <c r="L33" s="337"/>
      <c r="M33" s="337"/>
      <c r="N33" s="337"/>
      <c r="O33" s="317"/>
      <c r="P33" s="310"/>
      <c r="Q33" s="309"/>
      <c r="R33" s="330"/>
      <c r="S33" s="330"/>
      <c r="T33" s="330"/>
      <c r="U33" s="330"/>
    </row>
    <row r="34" spans="1:21" s="300" customFormat="1" ht="7.5" customHeight="1" x14ac:dyDescent="0.2">
      <c r="A34" s="321"/>
      <c r="B34" s="320"/>
      <c r="C34" s="320"/>
      <c r="D34" s="319"/>
      <c r="E34" s="319"/>
      <c r="F34" s="319"/>
      <c r="G34" s="319"/>
      <c r="H34" s="319"/>
      <c r="I34" s="319"/>
      <c r="J34" s="319"/>
      <c r="K34" s="318"/>
      <c r="L34" s="318"/>
      <c r="M34" s="318"/>
      <c r="N34" s="318"/>
      <c r="O34" s="317"/>
      <c r="P34" s="310"/>
      <c r="Q34" s="309"/>
      <c r="R34" s="330"/>
      <c r="S34" s="330"/>
      <c r="T34" s="330"/>
      <c r="U34" s="330"/>
    </row>
    <row r="35" spans="1:21" s="300" customFormat="1" ht="15" customHeight="1" x14ac:dyDescent="0.2">
      <c r="A35" s="455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7"/>
      <c r="P35" s="310"/>
      <c r="Q35" s="309"/>
      <c r="R35" s="330"/>
      <c r="S35" s="330"/>
      <c r="T35" s="330"/>
      <c r="U35" s="330"/>
    </row>
    <row r="36" spans="1:21" s="300" customFormat="1" ht="11.25" customHeight="1" x14ac:dyDescent="0.2">
      <c r="A36" s="458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60"/>
      <c r="P36" s="310"/>
      <c r="Q36" s="309"/>
      <c r="R36" s="330"/>
      <c r="S36" s="330"/>
      <c r="T36" s="330"/>
      <c r="U36" s="330"/>
    </row>
    <row r="37" spans="1:21" s="300" customFormat="1" ht="13.5" customHeight="1" x14ac:dyDescent="0.2">
      <c r="A37" s="336"/>
      <c r="B37" s="315"/>
      <c r="C37" s="315"/>
      <c r="D37" s="315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35"/>
      <c r="P37" s="310"/>
      <c r="Q37" s="334"/>
      <c r="R37" s="330"/>
      <c r="S37" s="330"/>
      <c r="T37" s="330"/>
      <c r="U37" s="330"/>
    </row>
    <row r="38" spans="1:21" s="300" customFormat="1" ht="15" customHeight="1" x14ac:dyDescent="0.25">
      <c r="A38" s="333"/>
      <c r="B38" s="332" t="s">
        <v>128</v>
      </c>
      <c r="C38" s="331"/>
      <c r="D38" s="331"/>
      <c r="E38" s="331"/>
      <c r="F38" s="331"/>
      <c r="G38" s="331"/>
      <c r="H38" s="331"/>
      <c r="I38" s="331"/>
      <c r="J38" s="17"/>
      <c r="K38" s="17"/>
      <c r="L38" s="17"/>
      <c r="M38" s="17"/>
      <c r="N38" s="17"/>
      <c r="O38" s="317"/>
      <c r="P38" s="310"/>
      <c r="Q38" s="309"/>
    </row>
    <row r="39" spans="1:21" s="300" customFormat="1" ht="18" customHeight="1" x14ac:dyDescent="0.2">
      <c r="A39" s="321"/>
      <c r="B39" s="209"/>
      <c r="C39" s="331"/>
      <c r="D39" s="331"/>
      <c r="E39" s="331"/>
      <c r="F39" s="331"/>
      <c r="G39" s="331"/>
      <c r="H39" s="331"/>
      <c r="I39" s="331"/>
      <c r="J39" s="17"/>
      <c r="K39" s="17"/>
      <c r="L39" s="17"/>
      <c r="M39" s="17"/>
      <c r="N39" s="17"/>
      <c r="O39" s="317"/>
      <c r="P39" s="310"/>
      <c r="Q39" s="309"/>
    </row>
    <row r="40" spans="1:21" s="300" customFormat="1" ht="21" customHeight="1" x14ac:dyDescent="0.2">
      <c r="A40" s="321"/>
      <c r="B40" s="406"/>
      <c r="C40" s="406"/>
      <c r="D40" s="448"/>
      <c r="E40" s="448"/>
      <c r="F40" s="448"/>
      <c r="G40" s="448"/>
      <c r="H40" s="448"/>
      <c r="I40" s="448"/>
      <c r="J40" s="448"/>
      <c r="K40" s="448"/>
      <c r="L40" s="448"/>
      <c r="M40" s="448"/>
      <c r="N40" s="17"/>
      <c r="O40" s="317"/>
      <c r="P40" s="310"/>
      <c r="Q40" s="309"/>
    </row>
    <row r="41" spans="1:21" ht="13.5" customHeight="1" x14ac:dyDescent="0.2">
      <c r="A41" s="321"/>
      <c r="B41" s="407"/>
      <c r="C41" s="406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17"/>
      <c r="O41" s="317"/>
      <c r="P41" s="310"/>
      <c r="Q41" s="309"/>
    </row>
    <row r="42" spans="1:21" ht="13.5" customHeight="1" x14ac:dyDescent="0.2">
      <c r="A42" s="321"/>
      <c r="B42" s="407"/>
      <c r="C42" s="406"/>
      <c r="D42" s="404"/>
      <c r="E42" s="404"/>
      <c r="F42" s="404"/>
      <c r="G42" s="404"/>
      <c r="H42" s="404"/>
      <c r="I42" s="404"/>
      <c r="J42" s="404"/>
      <c r="K42" s="404"/>
      <c r="L42" s="404"/>
      <c r="M42" s="404"/>
      <c r="N42" s="17"/>
      <c r="O42" s="317"/>
      <c r="P42" s="310"/>
      <c r="Q42" s="309"/>
    </row>
    <row r="43" spans="1:21" ht="13.5" customHeight="1" x14ac:dyDescent="0.2">
      <c r="A43" s="321"/>
      <c r="B43" s="407"/>
      <c r="C43" s="406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17"/>
      <c r="O43" s="317"/>
      <c r="P43" s="310"/>
      <c r="Q43" s="309"/>
    </row>
    <row r="44" spans="1:21" ht="13.5" customHeight="1" x14ac:dyDescent="0.2">
      <c r="A44" s="321"/>
      <c r="B44" s="407"/>
      <c r="C44" s="406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17"/>
      <c r="O44" s="317"/>
      <c r="P44" s="310"/>
      <c r="Q44" s="309"/>
    </row>
    <row r="45" spans="1:21" ht="13.5" customHeight="1" x14ac:dyDescent="0.2">
      <c r="A45" s="321"/>
      <c r="B45" s="407"/>
      <c r="C45" s="406"/>
      <c r="D45" s="404"/>
      <c r="E45" s="404"/>
      <c r="F45" s="404"/>
      <c r="G45" s="404"/>
      <c r="H45" s="404"/>
      <c r="I45" s="404"/>
      <c r="J45" s="404"/>
      <c r="K45" s="404"/>
      <c r="L45" s="404"/>
      <c r="M45" s="404"/>
      <c r="N45" s="17"/>
      <c r="O45" s="317"/>
      <c r="P45" s="310"/>
      <c r="Q45" s="309"/>
    </row>
    <row r="46" spans="1:21" ht="13.5" customHeight="1" x14ac:dyDescent="0.2">
      <c r="A46" s="321"/>
      <c r="B46" s="407"/>
      <c r="C46" s="406"/>
      <c r="D46" s="404"/>
      <c r="E46" s="404"/>
      <c r="F46" s="404"/>
      <c r="G46" s="404"/>
      <c r="H46" s="404"/>
      <c r="I46" s="404"/>
      <c r="J46" s="404"/>
      <c r="K46" s="404"/>
      <c r="L46" s="404"/>
      <c r="M46" s="404"/>
      <c r="N46" s="17"/>
      <c r="O46" s="317"/>
      <c r="P46" s="310"/>
      <c r="Q46" s="309"/>
    </row>
    <row r="47" spans="1:21" s="300" customFormat="1" ht="13.5" customHeight="1" x14ac:dyDescent="0.2">
      <c r="A47" s="321"/>
      <c r="B47" s="407"/>
      <c r="C47" s="406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17"/>
      <c r="O47" s="317"/>
      <c r="P47" s="310"/>
      <c r="Q47" s="309"/>
    </row>
    <row r="48" spans="1:21" s="300" customFormat="1" ht="13.5" customHeight="1" x14ac:dyDescent="0.2">
      <c r="A48" s="321"/>
      <c r="B48" s="407"/>
      <c r="C48" s="406"/>
      <c r="D48" s="404"/>
      <c r="E48" s="404"/>
      <c r="F48" s="404"/>
      <c r="G48" s="404"/>
      <c r="H48" s="404"/>
      <c r="I48" s="404"/>
      <c r="J48" s="404"/>
      <c r="K48" s="404"/>
      <c r="L48" s="404"/>
      <c r="M48" s="404"/>
      <c r="N48" s="17"/>
      <c r="O48" s="317"/>
      <c r="P48" s="310"/>
      <c r="Q48" s="309"/>
    </row>
    <row r="49" spans="1:18" s="300" customFormat="1" ht="13.5" customHeight="1" x14ac:dyDescent="0.2">
      <c r="A49" s="321"/>
      <c r="B49" s="407"/>
      <c r="C49" s="406"/>
      <c r="D49" s="404"/>
      <c r="E49" s="404"/>
      <c r="F49" s="404"/>
      <c r="G49" s="404"/>
      <c r="H49" s="404"/>
      <c r="I49" s="404"/>
      <c r="J49" s="404"/>
      <c r="K49" s="404"/>
      <c r="L49" s="404"/>
      <c r="M49" s="404"/>
      <c r="N49" s="17"/>
      <c r="O49" s="317"/>
      <c r="P49" s="310"/>
      <c r="Q49" s="309"/>
    </row>
    <row r="50" spans="1:18" s="300" customFormat="1" ht="13.5" customHeight="1" x14ac:dyDescent="0.2">
      <c r="A50" s="321"/>
      <c r="B50" s="407"/>
      <c r="C50" s="406"/>
      <c r="D50" s="404"/>
      <c r="E50" s="404"/>
      <c r="F50" s="404"/>
      <c r="G50" s="404"/>
      <c r="H50" s="404"/>
      <c r="I50" s="404"/>
      <c r="J50" s="404"/>
      <c r="K50" s="404"/>
      <c r="L50" s="404"/>
      <c r="M50" s="404"/>
      <c r="N50" s="17"/>
      <c r="O50" s="317"/>
      <c r="P50" s="310"/>
      <c r="Q50" s="309"/>
    </row>
    <row r="51" spans="1:18" s="300" customFormat="1" ht="13.5" customHeight="1" x14ac:dyDescent="0.2">
      <c r="A51" s="321"/>
      <c r="B51" s="407"/>
      <c r="C51" s="406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17"/>
      <c r="O51" s="317"/>
      <c r="P51" s="310"/>
      <c r="Q51" s="309"/>
    </row>
    <row r="52" spans="1:18" s="300" customFormat="1" ht="13.5" customHeight="1" x14ac:dyDescent="0.2">
      <c r="A52" s="321"/>
      <c r="B52" s="407"/>
      <c r="C52" s="406"/>
      <c r="D52" s="404"/>
      <c r="E52" s="404"/>
      <c r="F52" s="404"/>
      <c r="G52" s="404"/>
      <c r="H52" s="404"/>
      <c r="I52" s="404"/>
      <c r="J52" s="404"/>
      <c r="K52" s="404"/>
      <c r="L52" s="404"/>
      <c r="M52" s="404"/>
      <c r="N52" s="17"/>
      <c r="O52" s="317"/>
      <c r="P52" s="310"/>
      <c r="Q52" s="309"/>
    </row>
    <row r="53" spans="1:18" s="300" customFormat="1" ht="13.5" customHeight="1" x14ac:dyDescent="0.2">
      <c r="A53" s="321"/>
      <c r="B53" s="407"/>
      <c r="C53" s="406"/>
      <c r="D53" s="404"/>
      <c r="E53" s="404"/>
      <c r="F53" s="404"/>
      <c r="G53" s="404"/>
      <c r="H53" s="404"/>
      <c r="I53" s="404"/>
      <c r="J53" s="404"/>
      <c r="K53" s="404"/>
      <c r="L53" s="404"/>
      <c r="M53" s="404"/>
      <c r="N53" s="17"/>
      <c r="O53" s="317"/>
      <c r="P53" s="310"/>
      <c r="Q53" s="309"/>
    </row>
    <row r="54" spans="1:18" s="300" customFormat="1" ht="13.5" customHeight="1" x14ac:dyDescent="0.2">
      <c r="A54" s="321"/>
      <c r="B54" s="407"/>
      <c r="C54" s="406"/>
      <c r="D54" s="404"/>
      <c r="E54" s="404"/>
      <c r="F54" s="404"/>
      <c r="G54" s="404"/>
      <c r="H54" s="404"/>
      <c r="I54" s="404"/>
      <c r="J54" s="404"/>
      <c r="K54" s="404"/>
      <c r="L54" s="404"/>
      <c r="M54" s="404"/>
      <c r="N54" s="17"/>
      <c r="O54" s="317"/>
      <c r="P54" s="310"/>
      <c r="Q54" s="309"/>
    </row>
    <row r="55" spans="1:18" s="300" customFormat="1" ht="13.5" customHeight="1" x14ac:dyDescent="0.2">
      <c r="A55" s="321"/>
      <c r="B55" s="407"/>
      <c r="C55" s="406"/>
      <c r="D55" s="404"/>
      <c r="E55" s="404"/>
      <c r="F55" s="404"/>
      <c r="G55" s="404"/>
      <c r="H55" s="404"/>
      <c r="I55" s="404"/>
      <c r="J55" s="404"/>
      <c r="K55" s="404"/>
      <c r="L55" s="404"/>
      <c r="M55" s="404"/>
      <c r="N55" s="17"/>
      <c r="O55" s="317"/>
      <c r="P55" s="310"/>
      <c r="Q55" s="309"/>
    </row>
    <row r="56" spans="1:18" s="300" customFormat="1" ht="13.5" customHeight="1" x14ac:dyDescent="0.2">
      <c r="A56" s="321"/>
      <c r="B56" s="407"/>
      <c r="C56" s="406"/>
      <c r="D56" s="404"/>
      <c r="E56" s="404"/>
      <c r="F56" s="404"/>
      <c r="G56" s="404"/>
      <c r="H56" s="404"/>
      <c r="I56" s="404"/>
      <c r="J56" s="404"/>
      <c r="K56" s="404"/>
      <c r="L56" s="404"/>
      <c r="M56" s="404"/>
      <c r="N56" s="17"/>
      <c r="O56" s="317"/>
      <c r="P56" s="310"/>
      <c r="Q56" s="309"/>
    </row>
    <row r="57" spans="1:18" s="300" customFormat="1" ht="13.5" customHeight="1" x14ac:dyDescent="0.2">
      <c r="A57" s="321"/>
      <c r="B57" s="407"/>
      <c r="C57" s="406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17"/>
      <c r="O57" s="317"/>
      <c r="P57" s="310"/>
      <c r="Q57" s="309"/>
    </row>
    <row r="58" spans="1:18" s="300" customFormat="1" ht="13.5" customHeight="1" x14ac:dyDescent="0.2">
      <c r="A58" s="321"/>
      <c r="B58" s="407"/>
      <c r="C58" s="406"/>
      <c r="D58" s="404"/>
      <c r="E58" s="404"/>
      <c r="F58" s="404"/>
      <c r="G58" s="404"/>
      <c r="H58" s="404"/>
      <c r="I58" s="404"/>
      <c r="J58" s="404"/>
      <c r="K58" s="404"/>
      <c r="L58" s="404"/>
      <c r="M58" s="404"/>
      <c r="N58" s="17"/>
      <c r="O58" s="317"/>
      <c r="P58" s="310"/>
      <c r="Q58" s="309"/>
    </row>
    <row r="59" spans="1:18" s="300" customFormat="1" ht="13.5" customHeight="1" x14ac:dyDescent="0.2">
      <c r="A59" s="321"/>
      <c r="B59" s="407"/>
      <c r="C59" s="406"/>
      <c r="D59" s="404"/>
      <c r="E59" s="404"/>
      <c r="F59" s="404"/>
      <c r="G59" s="404"/>
      <c r="H59" s="404"/>
      <c r="I59" s="404"/>
      <c r="J59" s="404"/>
      <c r="K59" s="404"/>
      <c r="L59" s="404"/>
      <c r="M59" s="404"/>
      <c r="N59" s="17"/>
      <c r="O59" s="317"/>
      <c r="P59" s="310"/>
      <c r="Q59" s="309"/>
    </row>
    <row r="60" spans="1:18" s="300" customFormat="1" ht="13.5" customHeight="1" x14ac:dyDescent="0.2">
      <c r="A60" s="321"/>
      <c r="B60" s="407"/>
      <c r="C60" s="406"/>
      <c r="D60" s="404"/>
      <c r="E60" s="404"/>
      <c r="F60" s="404"/>
      <c r="G60" s="404"/>
      <c r="H60" s="404"/>
      <c r="I60" s="404"/>
      <c r="J60" s="404"/>
      <c r="K60" s="404"/>
      <c r="L60" s="404"/>
      <c r="M60" s="404"/>
      <c r="N60" s="17"/>
      <c r="O60" s="317"/>
      <c r="P60" s="310"/>
      <c r="Q60" s="309"/>
    </row>
    <row r="61" spans="1:18" s="300" customFormat="1" ht="13.5" customHeight="1" x14ac:dyDescent="0.2">
      <c r="A61" s="321"/>
      <c r="B61" s="407"/>
      <c r="C61" s="406"/>
      <c r="D61" s="404"/>
      <c r="E61" s="404"/>
      <c r="F61" s="404"/>
      <c r="G61" s="404"/>
      <c r="H61" s="404"/>
      <c r="I61" s="404"/>
      <c r="J61" s="404"/>
      <c r="K61" s="404"/>
      <c r="L61" s="404"/>
      <c r="M61" s="404"/>
      <c r="N61" s="17"/>
      <c r="O61" s="317"/>
      <c r="P61" s="310"/>
      <c r="Q61" s="309"/>
    </row>
    <row r="62" spans="1:18" s="300" customFormat="1" ht="13.5" customHeight="1" x14ac:dyDescent="0.2">
      <c r="A62" s="321"/>
      <c r="B62" s="407"/>
      <c r="C62" s="406"/>
      <c r="D62" s="404"/>
      <c r="E62" s="404"/>
      <c r="F62" s="404"/>
      <c r="G62" s="404"/>
      <c r="H62" s="404"/>
      <c r="I62" s="404"/>
      <c r="J62" s="404"/>
      <c r="K62" s="404"/>
      <c r="L62" s="404"/>
      <c r="M62" s="404"/>
      <c r="N62" s="17"/>
      <c r="O62" s="317"/>
      <c r="P62" s="310"/>
      <c r="Q62" s="309"/>
    </row>
    <row r="63" spans="1:18" s="300" customFormat="1" ht="13.5" customHeight="1" x14ac:dyDescent="0.2">
      <c r="A63" s="321"/>
      <c r="B63" s="408"/>
      <c r="C63" s="49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17"/>
      <c r="O63" s="317"/>
      <c r="P63" s="310"/>
      <c r="Q63" s="309"/>
    </row>
    <row r="64" spans="1:18" s="300" customFormat="1" ht="15.75" customHeight="1" x14ac:dyDescent="0.2">
      <c r="A64" s="321"/>
      <c r="B64" s="405"/>
      <c r="C64" s="405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17"/>
      <c r="O64" s="317"/>
      <c r="P64" s="310"/>
      <c r="Q64" s="309"/>
      <c r="R64" s="322"/>
    </row>
    <row r="65" spans="1:21" s="300" customFormat="1" ht="15.75" customHeight="1" x14ac:dyDescent="0.2">
      <c r="A65" s="321"/>
      <c r="B65" s="323"/>
      <c r="C65" s="323"/>
      <c r="D65" s="311"/>
      <c r="E65" s="311"/>
      <c r="F65" s="311"/>
      <c r="G65" s="311"/>
      <c r="H65" s="311"/>
      <c r="I65" s="311"/>
      <c r="J65" s="311"/>
      <c r="K65" s="17"/>
      <c r="L65" s="17"/>
      <c r="M65" s="17"/>
      <c r="N65" s="17"/>
      <c r="O65" s="317"/>
      <c r="P65" s="310"/>
      <c r="Q65" s="309"/>
      <c r="R65" s="322"/>
    </row>
    <row r="66" spans="1:21" s="300" customFormat="1" ht="15.75" customHeight="1" x14ac:dyDescent="0.2">
      <c r="A66" s="321"/>
      <c r="B66" s="323"/>
      <c r="C66" s="323"/>
      <c r="D66" s="311"/>
      <c r="E66" s="311"/>
      <c r="F66" s="311"/>
      <c r="G66" s="311"/>
      <c r="H66" s="311"/>
      <c r="I66" s="311"/>
      <c r="J66" s="311"/>
      <c r="K66" s="17"/>
      <c r="L66" s="17"/>
      <c r="M66" s="17"/>
      <c r="N66" s="17"/>
      <c r="O66" s="317"/>
      <c r="P66" s="310"/>
      <c r="Q66" s="309"/>
      <c r="R66" s="322"/>
    </row>
    <row r="67" spans="1:21" s="300" customFormat="1" ht="9.75" customHeight="1" x14ac:dyDescent="0.2">
      <c r="A67" s="321"/>
      <c r="B67" s="323"/>
      <c r="C67" s="323"/>
      <c r="D67" s="311"/>
      <c r="E67" s="311"/>
      <c r="F67" s="311"/>
      <c r="G67" s="311"/>
      <c r="H67" s="311"/>
      <c r="I67" s="311"/>
      <c r="J67" s="311"/>
      <c r="K67" s="17"/>
      <c r="L67" s="17"/>
      <c r="M67" s="17"/>
      <c r="N67" s="17"/>
      <c r="O67" s="317"/>
      <c r="P67" s="310"/>
      <c r="Q67" s="309"/>
      <c r="R67" s="322"/>
    </row>
    <row r="68" spans="1:21" s="300" customFormat="1" ht="36" customHeight="1" x14ac:dyDescent="0.2">
      <c r="A68" s="321"/>
      <c r="B68" s="323"/>
      <c r="C68" s="323"/>
      <c r="D68" s="311"/>
      <c r="E68" s="311"/>
      <c r="F68" s="311"/>
      <c r="G68" s="311"/>
      <c r="H68" s="311"/>
      <c r="I68" s="311"/>
      <c r="J68" s="311"/>
      <c r="K68" s="17"/>
      <c r="L68" s="17"/>
      <c r="M68" s="17"/>
      <c r="N68" s="17"/>
      <c r="O68" s="317"/>
      <c r="P68" s="310"/>
      <c r="Q68" s="309"/>
      <c r="R68" s="322"/>
    </row>
    <row r="69" spans="1:21" s="300" customFormat="1" ht="7.5" customHeight="1" x14ac:dyDescent="0.2">
      <c r="A69" s="321"/>
      <c r="B69" s="320"/>
      <c r="C69" s="320"/>
      <c r="D69" s="319"/>
      <c r="E69" s="319"/>
      <c r="F69" s="319"/>
      <c r="G69" s="319"/>
      <c r="H69" s="319"/>
      <c r="I69" s="319"/>
      <c r="J69" s="319"/>
      <c r="K69" s="318"/>
      <c r="L69" s="318"/>
      <c r="M69" s="318"/>
      <c r="N69" s="318"/>
      <c r="O69" s="317"/>
      <c r="P69" s="310"/>
      <c r="Q69" s="309"/>
      <c r="R69" s="322"/>
    </row>
    <row r="70" spans="1:21" s="300" customFormat="1" ht="15" customHeight="1" x14ac:dyDescent="0.2">
      <c r="A70" s="455"/>
      <c r="B70" s="456"/>
      <c r="C70" s="456"/>
      <c r="D70" s="456"/>
      <c r="E70" s="456"/>
      <c r="F70" s="456"/>
      <c r="G70" s="456"/>
      <c r="H70" s="456"/>
      <c r="I70" s="456"/>
      <c r="J70" s="456"/>
      <c r="K70" s="456"/>
      <c r="L70" s="456"/>
      <c r="M70" s="456"/>
      <c r="N70" s="456"/>
      <c r="O70" s="457"/>
      <c r="P70" s="310"/>
      <c r="Q70" s="309"/>
      <c r="R70" s="322"/>
    </row>
    <row r="71" spans="1:21" s="300" customFormat="1" ht="11.25" customHeight="1" x14ac:dyDescent="0.2">
      <c r="A71" s="458"/>
      <c r="B71" s="459"/>
      <c r="C71" s="459"/>
      <c r="D71" s="459"/>
      <c r="E71" s="459"/>
      <c r="F71" s="459"/>
      <c r="G71" s="459"/>
      <c r="H71" s="459"/>
      <c r="I71" s="459"/>
      <c r="J71" s="459"/>
      <c r="K71" s="459"/>
      <c r="L71" s="459"/>
      <c r="M71" s="459"/>
      <c r="N71" s="459"/>
      <c r="O71" s="460"/>
      <c r="P71" s="310"/>
      <c r="Q71" s="309"/>
      <c r="R71" s="322"/>
    </row>
    <row r="72" spans="1:21" ht="18.75" customHeight="1" x14ac:dyDescent="0.2">
      <c r="A72" s="336"/>
      <c r="B72" s="315"/>
      <c r="C72" s="315"/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35"/>
      <c r="P72" s="310"/>
      <c r="Q72" s="309"/>
      <c r="R72" s="322"/>
    </row>
    <row r="73" spans="1:21" ht="18.75" customHeight="1" x14ac:dyDescent="0.2">
      <c r="A73" s="321"/>
      <c r="B73" s="353" t="s">
        <v>111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317"/>
      <c r="P73" s="310"/>
      <c r="Q73" s="309"/>
      <c r="R73" s="322"/>
    </row>
    <row r="74" spans="1:21" ht="18.75" customHeight="1" x14ac:dyDescent="0.2">
      <c r="A74" s="352"/>
      <c r="B74" s="351"/>
      <c r="C74" s="351"/>
      <c r="D74" s="351"/>
      <c r="E74" s="351"/>
      <c r="F74" s="351"/>
      <c r="G74" s="351"/>
      <c r="H74" s="351"/>
      <c r="I74" s="351"/>
      <c r="J74" s="351"/>
      <c r="K74" s="351"/>
      <c r="L74" s="351"/>
      <c r="M74" s="351"/>
      <c r="N74" s="351"/>
      <c r="O74" s="350"/>
      <c r="P74" s="310"/>
      <c r="Q74" s="309"/>
      <c r="R74" s="322"/>
    </row>
    <row r="75" spans="1:21" ht="13.5" customHeight="1" x14ac:dyDescent="0.2">
      <c r="A75" s="336"/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35"/>
      <c r="P75" s="310"/>
      <c r="Q75" s="309"/>
      <c r="R75" s="322"/>
    </row>
    <row r="76" spans="1:21" ht="15" customHeight="1" x14ac:dyDescent="0.2">
      <c r="A76" s="321"/>
      <c r="B76" s="332" t="s">
        <v>129</v>
      </c>
      <c r="C76" s="331"/>
      <c r="D76" s="331"/>
      <c r="E76" s="331"/>
      <c r="F76" s="331"/>
      <c r="G76" s="331"/>
      <c r="H76" s="331"/>
      <c r="I76" s="331"/>
      <c r="J76" s="331"/>
      <c r="K76" s="331"/>
      <c r="L76" s="331"/>
      <c r="M76" s="331"/>
      <c r="N76" s="331"/>
      <c r="O76" s="317"/>
      <c r="P76" s="310"/>
      <c r="Q76" s="309"/>
      <c r="R76" s="322"/>
    </row>
    <row r="77" spans="1:21" ht="15" customHeight="1" x14ac:dyDescent="0.2">
      <c r="A77" s="321"/>
      <c r="B77" s="209"/>
      <c r="C77" s="331"/>
      <c r="D77" s="331"/>
      <c r="E77" s="331"/>
      <c r="F77" s="331"/>
      <c r="G77" s="331"/>
      <c r="H77" s="331"/>
      <c r="I77" s="331"/>
      <c r="J77" s="331"/>
      <c r="K77" s="331"/>
      <c r="L77" s="331"/>
      <c r="M77" s="331"/>
      <c r="N77" s="331"/>
      <c r="O77" s="317"/>
      <c r="P77" s="310"/>
      <c r="Q77" s="309"/>
      <c r="R77" s="322"/>
    </row>
    <row r="78" spans="1:21" ht="12.75" x14ac:dyDescent="0.2">
      <c r="A78" s="321"/>
      <c r="B78" s="331"/>
      <c r="C78" s="331"/>
      <c r="D78" s="449" t="s">
        <v>110</v>
      </c>
      <c r="E78" s="451" t="s">
        <v>109</v>
      </c>
      <c r="F78" s="452"/>
      <c r="G78" s="452"/>
      <c r="H78" s="452"/>
      <c r="I78" s="453"/>
      <c r="J78" s="451" t="s">
        <v>108</v>
      </c>
      <c r="K78" s="452"/>
      <c r="L78" s="452"/>
      <c r="M78" s="452"/>
      <c r="N78" s="453"/>
      <c r="O78" s="317"/>
      <c r="P78" s="310"/>
      <c r="Q78" s="309"/>
      <c r="R78" s="322"/>
    </row>
    <row r="79" spans="1:21" s="330" customFormat="1" ht="36" customHeight="1" x14ac:dyDescent="0.2">
      <c r="A79" s="344"/>
      <c r="B79" s="349"/>
      <c r="C79" s="326"/>
      <c r="D79" s="450"/>
      <c r="E79" s="348" t="s">
        <v>105</v>
      </c>
      <c r="F79" s="347" t="s">
        <v>104</v>
      </c>
      <c r="G79" s="347" t="s">
        <v>103</v>
      </c>
      <c r="H79" s="347" t="s">
        <v>102</v>
      </c>
      <c r="I79" s="346" t="s">
        <v>101</v>
      </c>
      <c r="J79" s="348" t="s">
        <v>105</v>
      </c>
      <c r="K79" s="347" t="s">
        <v>104</v>
      </c>
      <c r="L79" s="347" t="s">
        <v>107</v>
      </c>
      <c r="M79" s="347" t="s">
        <v>106</v>
      </c>
      <c r="N79" s="346" t="s">
        <v>101</v>
      </c>
      <c r="O79" s="343"/>
      <c r="P79" s="342"/>
      <c r="Q79" s="341"/>
      <c r="R79" s="322"/>
      <c r="S79" s="300"/>
      <c r="T79" s="300"/>
      <c r="U79" s="300"/>
    </row>
    <row r="80" spans="1:21" s="330" customFormat="1" ht="13.5" customHeight="1" x14ac:dyDescent="0.2">
      <c r="A80" s="344"/>
      <c r="B80" s="329" t="s">
        <v>0</v>
      </c>
      <c r="C80" s="326"/>
      <c r="D80" s="398">
        <v>54.6</v>
      </c>
      <c r="E80" s="384">
        <v>6</v>
      </c>
      <c r="F80" s="385">
        <v>19.600000000000001</v>
      </c>
      <c r="G80" s="385">
        <v>19.5</v>
      </c>
      <c r="H80" s="385">
        <v>7.2</v>
      </c>
      <c r="I80" s="387">
        <v>2.2999999999999998</v>
      </c>
      <c r="J80" s="340">
        <f t="shared" ref="J80:J103" si="5">E80/$D80</f>
        <v>0.10989010989010989</v>
      </c>
      <c r="K80" s="339">
        <f t="shared" ref="K80:K103" si="6">F80/$D80</f>
        <v>0.35897435897435898</v>
      </c>
      <c r="L80" s="339">
        <f t="shared" ref="L80:L103" si="7">G80/$D80</f>
        <v>0.35714285714285715</v>
      </c>
      <c r="M80" s="339">
        <f t="shared" ref="M80:M103" si="8">H80/$D80</f>
        <v>0.13186813186813187</v>
      </c>
      <c r="N80" s="339">
        <f t="shared" ref="N80:N103" si="9">I80/$D80</f>
        <v>4.2124542124542121E-2</v>
      </c>
      <c r="O80" s="343"/>
      <c r="P80" s="342"/>
      <c r="Q80" s="341"/>
      <c r="R80" s="322"/>
      <c r="S80" s="300"/>
      <c r="T80" s="300"/>
      <c r="U80" s="300"/>
    </row>
    <row r="81" spans="1:21" s="330" customFormat="1" ht="13.5" customHeight="1" x14ac:dyDescent="0.2">
      <c r="A81" s="344"/>
      <c r="B81" s="329" t="s">
        <v>22</v>
      </c>
      <c r="C81" s="326"/>
      <c r="D81" s="398">
        <v>212.89999999999998</v>
      </c>
      <c r="E81" s="384">
        <v>29.2</v>
      </c>
      <c r="F81" s="385">
        <v>67</v>
      </c>
      <c r="G81" s="385">
        <v>54.9</v>
      </c>
      <c r="H81" s="385">
        <v>50.3</v>
      </c>
      <c r="I81" s="388">
        <v>11.5</v>
      </c>
      <c r="J81" s="340">
        <f t="shared" si="5"/>
        <v>0.13715359323626117</v>
      </c>
      <c r="K81" s="339">
        <f t="shared" si="6"/>
        <v>0.31470173790511979</v>
      </c>
      <c r="L81" s="339">
        <f t="shared" si="7"/>
        <v>0.25786754344762802</v>
      </c>
      <c r="M81" s="339">
        <f t="shared" si="8"/>
        <v>0.23626115547205262</v>
      </c>
      <c r="N81" s="339">
        <f t="shared" si="9"/>
        <v>5.4015969938938473E-2</v>
      </c>
      <c r="O81" s="343"/>
      <c r="P81" s="342"/>
      <c r="Q81" s="341"/>
      <c r="R81" s="322"/>
      <c r="S81" s="300"/>
      <c r="T81" s="300"/>
      <c r="U81" s="300"/>
    </row>
    <row r="82" spans="1:21" s="330" customFormat="1" ht="13.5" customHeight="1" x14ac:dyDescent="0.2">
      <c r="A82" s="344"/>
      <c r="B82" s="329" t="s">
        <v>8</v>
      </c>
      <c r="C82" s="326"/>
      <c r="D82" s="398">
        <v>225.2</v>
      </c>
      <c r="E82" s="384">
        <v>22</v>
      </c>
      <c r="F82" s="385">
        <v>78.099999999999994</v>
      </c>
      <c r="G82" s="385">
        <v>63.3</v>
      </c>
      <c r="H82" s="385">
        <v>48.4</v>
      </c>
      <c r="I82" s="388">
        <v>13.4</v>
      </c>
      <c r="J82" s="340">
        <f t="shared" si="5"/>
        <v>9.7690941385435173E-2</v>
      </c>
      <c r="K82" s="339">
        <f t="shared" si="6"/>
        <v>0.34680284191829486</v>
      </c>
      <c r="L82" s="339">
        <f t="shared" si="7"/>
        <v>0.28108348134991118</v>
      </c>
      <c r="M82" s="339">
        <f t="shared" si="8"/>
        <v>0.21492007104795738</v>
      </c>
      <c r="N82" s="339">
        <f t="shared" si="9"/>
        <v>5.9502664298401425E-2</v>
      </c>
      <c r="O82" s="343"/>
      <c r="P82" s="342"/>
      <c r="Q82" s="341"/>
    </row>
    <row r="83" spans="1:21" s="330" customFormat="1" ht="13.5" customHeight="1" x14ac:dyDescent="0.2">
      <c r="A83" s="344"/>
      <c r="B83" s="329" t="s">
        <v>4</v>
      </c>
      <c r="C83" s="326"/>
      <c r="D83" s="398">
        <v>338.40000000000003</v>
      </c>
      <c r="E83" s="384">
        <v>53.3</v>
      </c>
      <c r="F83" s="385">
        <v>95</v>
      </c>
      <c r="G83" s="385">
        <v>72.2</v>
      </c>
      <c r="H83" s="385">
        <v>80.599999999999994</v>
      </c>
      <c r="I83" s="388">
        <v>37.299999999999997</v>
      </c>
      <c r="J83" s="340">
        <f t="shared" si="5"/>
        <v>0.1575059101654846</v>
      </c>
      <c r="K83" s="339">
        <f t="shared" si="6"/>
        <v>0.28073286052009455</v>
      </c>
      <c r="L83" s="339">
        <f t="shared" si="7"/>
        <v>0.21335697399527184</v>
      </c>
      <c r="M83" s="339">
        <f t="shared" si="8"/>
        <v>0.23817966903073282</v>
      </c>
      <c r="N83" s="339">
        <f t="shared" si="9"/>
        <v>0.11022458628841605</v>
      </c>
      <c r="O83" s="343"/>
      <c r="P83" s="342"/>
      <c r="Q83" s="341"/>
    </row>
    <row r="84" spans="1:21" s="330" customFormat="1" ht="13.5" customHeight="1" x14ac:dyDescent="0.2">
      <c r="A84" s="344"/>
      <c r="B84" s="329" t="s">
        <v>6</v>
      </c>
      <c r="C84" s="326"/>
      <c r="D84" s="398">
        <v>494</v>
      </c>
      <c r="E84" s="384">
        <v>113.1</v>
      </c>
      <c r="F84" s="385">
        <v>155.4</v>
      </c>
      <c r="G84" s="385">
        <v>113.7</v>
      </c>
      <c r="H84" s="385">
        <v>82.2</v>
      </c>
      <c r="I84" s="388">
        <v>29.6</v>
      </c>
      <c r="J84" s="340">
        <f t="shared" si="5"/>
        <v>0.22894736842105262</v>
      </c>
      <c r="K84" s="339">
        <f t="shared" si="6"/>
        <v>0.31457489878542511</v>
      </c>
      <c r="L84" s="339">
        <f t="shared" si="7"/>
        <v>0.23016194331983805</v>
      </c>
      <c r="M84" s="339">
        <f t="shared" si="8"/>
        <v>0.16639676113360324</v>
      </c>
      <c r="N84" s="339">
        <f t="shared" si="9"/>
        <v>5.9919028340080976E-2</v>
      </c>
      <c r="O84" s="343"/>
      <c r="P84" s="342"/>
      <c r="Q84" s="341"/>
    </row>
    <row r="85" spans="1:21" s="330" customFormat="1" ht="13.5" customHeight="1" x14ac:dyDescent="0.2">
      <c r="A85" s="344"/>
      <c r="B85" s="329" t="s">
        <v>1</v>
      </c>
      <c r="C85" s="326"/>
      <c r="D85" s="398">
        <v>63</v>
      </c>
      <c r="E85" s="384">
        <v>7</v>
      </c>
      <c r="F85" s="385">
        <v>21.5</v>
      </c>
      <c r="G85" s="385">
        <v>15</v>
      </c>
      <c r="H85" s="385">
        <v>11</v>
      </c>
      <c r="I85" s="388">
        <v>8.5</v>
      </c>
      <c r="J85" s="340">
        <f t="shared" si="5"/>
        <v>0.1111111111111111</v>
      </c>
      <c r="K85" s="339">
        <f t="shared" si="6"/>
        <v>0.34126984126984128</v>
      </c>
      <c r="L85" s="339">
        <f t="shared" si="7"/>
        <v>0.23809523809523808</v>
      </c>
      <c r="M85" s="339">
        <f t="shared" si="8"/>
        <v>0.17460317460317459</v>
      </c>
      <c r="N85" s="339">
        <f t="shared" si="9"/>
        <v>0.13492063492063491</v>
      </c>
      <c r="O85" s="343"/>
      <c r="P85" s="342"/>
      <c r="Q85" s="341"/>
    </row>
    <row r="86" spans="1:21" s="330" customFormat="1" ht="13.5" customHeight="1" x14ac:dyDescent="0.2">
      <c r="A86" s="344"/>
      <c r="B86" s="329" t="s">
        <v>9</v>
      </c>
      <c r="C86" s="326"/>
      <c r="D86" s="398">
        <v>756.69999999999993</v>
      </c>
      <c r="E86" s="384">
        <v>103.3</v>
      </c>
      <c r="F86" s="385">
        <v>215.2</v>
      </c>
      <c r="G86" s="385">
        <v>196.9</v>
      </c>
      <c r="H86" s="385">
        <v>184.2</v>
      </c>
      <c r="I86" s="388">
        <v>57.1</v>
      </c>
      <c r="J86" s="340">
        <f t="shared" si="5"/>
        <v>0.13651380996431875</v>
      </c>
      <c r="K86" s="339">
        <f t="shared" si="6"/>
        <v>0.28439275802828068</v>
      </c>
      <c r="L86" s="339">
        <f t="shared" si="7"/>
        <v>0.26020880137438884</v>
      </c>
      <c r="M86" s="339">
        <f t="shared" si="8"/>
        <v>0.24342539976212502</v>
      </c>
      <c r="N86" s="339">
        <f t="shared" si="9"/>
        <v>7.5459230870886754E-2</v>
      </c>
      <c r="O86" s="343"/>
      <c r="P86" s="342"/>
      <c r="Q86" s="341"/>
    </row>
    <row r="87" spans="1:21" s="330" customFormat="1" ht="13.5" customHeight="1" x14ac:dyDescent="0.2">
      <c r="A87" s="344"/>
      <c r="B87" s="329" t="s">
        <v>2</v>
      </c>
      <c r="C87" s="326"/>
      <c r="D87" s="398">
        <v>191.49999999999997</v>
      </c>
      <c r="E87" s="384">
        <v>17.100000000000001</v>
      </c>
      <c r="F87" s="385">
        <v>65.5</v>
      </c>
      <c r="G87" s="385">
        <v>52.3</v>
      </c>
      <c r="H87" s="385">
        <v>42.2</v>
      </c>
      <c r="I87" s="388">
        <v>14.4</v>
      </c>
      <c r="J87" s="340">
        <f t="shared" si="5"/>
        <v>8.9295039164490886E-2</v>
      </c>
      <c r="K87" s="339">
        <f t="shared" si="6"/>
        <v>0.34203655352480422</v>
      </c>
      <c r="L87" s="339">
        <f t="shared" si="7"/>
        <v>0.27310704960835513</v>
      </c>
      <c r="M87" s="339">
        <f t="shared" si="8"/>
        <v>0.22036553524804181</v>
      </c>
      <c r="N87" s="339">
        <f t="shared" si="9"/>
        <v>7.5195822454308101E-2</v>
      </c>
      <c r="O87" s="343"/>
      <c r="P87" s="342"/>
      <c r="Q87" s="341"/>
    </row>
    <row r="88" spans="1:21" s="330" customFormat="1" ht="13.5" customHeight="1" x14ac:dyDescent="0.2">
      <c r="A88" s="344"/>
      <c r="B88" s="329" t="s">
        <v>10</v>
      </c>
      <c r="C88" s="326"/>
      <c r="D88" s="398">
        <v>151.29999999999998</v>
      </c>
      <c r="E88" s="384">
        <v>16.3</v>
      </c>
      <c r="F88" s="385">
        <v>58.7</v>
      </c>
      <c r="G88" s="385">
        <v>32.6</v>
      </c>
      <c r="H88" s="385">
        <v>37.799999999999997</v>
      </c>
      <c r="I88" s="388">
        <v>5.9</v>
      </c>
      <c r="J88" s="340">
        <f t="shared" si="5"/>
        <v>0.10773298083278257</v>
      </c>
      <c r="K88" s="339">
        <f t="shared" si="6"/>
        <v>0.38797091870456052</v>
      </c>
      <c r="L88" s="339">
        <f t="shared" si="7"/>
        <v>0.21546596166556514</v>
      </c>
      <c r="M88" s="339">
        <f t="shared" si="8"/>
        <v>0.24983476536682089</v>
      </c>
      <c r="N88" s="339">
        <f t="shared" si="9"/>
        <v>3.8995373430270992E-2</v>
      </c>
      <c r="O88" s="343"/>
      <c r="P88" s="342"/>
      <c r="Q88" s="341"/>
    </row>
    <row r="89" spans="1:21" s="330" customFormat="1" ht="13.5" customHeight="1" x14ac:dyDescent="0.2">
      <c r="A89" s="344"/>
      <c r="B89" s="329" t="s">
        <v>11</v>
      </c>
      <c r="C89" s="326"/>
      <c r="D89" s="398">
        <v>403</v>
      </c>
      <c r="E89" s="384">
        <v>60.2</v>
      </c>
      <c r="F89" s="385">
        <v>130.5</v>
      </c>
      <c r="G89" s="385">
        <v>87.9</v>
      </c>
      <c r="H89" s="385">
        <v>94</v>
      </c>
      <c r="I89" s="388">
        <v>30.4</v>
      </c>
      <c r="J89" s="340">
        <f t="shared" si="5"/>
        <v>0.14937965260545907</v>
      </c>
      <c r="K89" s="339">
        <f t="shared" si="6"/>
        <v>0.32382133995037221</v>
      </c>
      <c r="L89" s="339">
        <f t="shared" si="7"/>
        <v>0.21811414392059555</v>
      </c>
      <c r="M89" s="339">
        <f t="shared" si="8"/>
        <v>0.23325062034739455</v>
      </c>
      <c r="N89" s="339">
        <f t="shared" si="9"/>
        <v>7.5434243176178653E-2</v>
      </c>
      <c r="O89" s="343"/>
      <c r="P89" s="342"/>
      <c r="Q89" s="341"/>
    </row>
    <row r="90" spans="1:21" s="330" customFormat="1" ht="13.5" customHeight="1" x14ac:dyDescent="0.2">
      <c r="A90" s="344"/>
      <c r="B90" s="329" t="s">
        <v>12</v>
      </c>
      <c r="C90" s="326"/>
      <c r="D90" s="398">
        <v>143.40000000000003</v>
      </c>
      <c r="E90" s="384">
        <v>30.7</v>
      </c>
      <c r="F90" s="385">
        <v>50.7</v>
      </c>
      <c r="G90" s="385">
        <v>22.9</v>
      </c>
      <c r="H90" s="385">
        <v>28.3</v>
      </c>
      <c r="I90" s="388">
        <v>10.8</v>
      </c>
      <c r="J90" s="340">
        <f t="shared" si="5"/>
        <v>0.21408647140864709</v>
      </c>
      <c r="K90" s="339">
        <f t="shared" si="6"/>
        <v>0.35355648535564849</v>
      </c>
      <c r="L90" s="339">
        <f t="shared" si="7"/>
        <v>0.15969316596931654</v>
      </c>
      <c r="M90" s="339">
        <f t="shared" si="8"/>
        <v>0.19735006973500693</v>
      </c>
      <c r="N90" s="339">
        <f t="shared" si="9"/>
        <v>7.5313807531380741E-2</v>
      </c>
      <c r="O90" s="343"/>
      <c r="P90" s="342"/>
      <c r="Q90" s="341"/>
    </row>
    <row r="91" spans="1:21" s="330" customFormat="1" ht="13.5" customHeight="1" x14ac:dyDescent="0.2">
      <c r="A91" s="344"/>
      <c r="B91" s="329" t="s">
        <v>3</v>
      </c>
      <c r="C91" s="326"/>
      <c r="D91" s="398">
        <v>106.5</v>
      </c>
      <c r="E91" s="384">
        <v>9</v>
      </c>
      <c r="F91" s="385">
        <v>32.4</v>
      </c>
      <c r="G91" s="385">
        <v>27</v>
      </c>
      <c r="H91" s="385">
        <v>29.3</v>
      </c>
      <c r="I91" s="388">
        <v>8.8000000000000007</v>
      </c>
      <c r="J91" s="340">
        <f t="shared" si="5"/>
        <v>8.4507042253521125E-2</v>
      </c>
      <c r="K91" s="339">
        <f t="shared" si="6"/>
        <v>0.30422535211267604</v>
      </c>
      <c r="L91" s="339">
        <f t="shared" si="7"/>
        <v>0.25352112676056338</v>
      </c>
      <c r="M91" s="339">
        <f t="shared" si="8"/>
        <v>0.27511737089201876</v>
      </c>
      <c r="N91" s="339">
        <f t="shared" si="9"/>
        <v>8.2629107981220667E-2</v>
      </c>
      <c r="O91" s="343"/>
      <c r="P91" s="342"/>
      <c r="Q91" s="341"/>
    </row>
    <row r="92" spans="1:21" s="330" customFormat="1" ht="13.5" customHeight="1" x14ac:dyDescent="0.2">
      <c r="A92" s="344"/>
      <c r="B92" s="329" t="s">
        <v>13</v>
      </c>
      <c r="C92" s="326"/>
      <c r="D92" s="398">
        <v>89.6</v>
      </c>
      <c r="E92" s="384">
        <v>16</v>
      </c>
      <c r="F92" s="385">
        <v>22.8</v>
      </c>
      <c r="G92" s="385">
        <v>26</v>
      </c>
      <c r="H92" s="385">
        <v>19.8</v>
      </c>
      <c r="I92" s="388">
        <v>5</v>
      </c>
      <c r="J92" s="340">
        <f t="shared" si="5"/>
        <v>0.17857142857142858</v>
      </c>
      <c r="K92" s="339">
        <f t="shared" si="6"/>
        <v>0.25446428571428575</v>
      </c>
      <c r="L92" s="339">
        <f t="shared" si="7"/>
        <v>0.29017857142857145</v>
      </c>
      <c r="M92" s="339">
        <f t="shared" si="8"/>
        <v>0.22098214285714288</v>
      </c>
      <c r="N92" s="339">
        <f t="shared" si="9"/>
        <v>5.5803571428571432E-2</v>
      </c>
      <c r="O92" s="343"/>
      <c r="P92" s="342"/>
      <c r="Q92" s="341"/>
    </row>
    <row r="93" spans="1:21" s="330" customFormat="1" ht="13.5" customHeight="1" x14ac:dyDescent="0.2">
      <c r="A93" s="344"/>
      <c r="B93" s="329" t="s">
        <v>27</v>
      </c>
      <c r="C93" s="326"/>
      <c r="D93" s="398">
        <v>260.10000000000002</v>
      </c>
      <c r="E93" s="384">
        <v>41.7</v>
      </c>
      <c r="F93" s="385">
        <v>106.6</v>
      </c>
      <c r="G93" s="385">
        <v>57.4</v>
      </c>
      <c r="H93" s="385">
        <v>39.1</v>
      </c>
      <c r="I93" s="388">
        <v>15.3</v>
      </c>
      <c r="J93" s="340">
        <f t="shared" si="5"/>
        <v>0.16032295271049596</v>
      </c>
      <c r="K93" s="339">
        <f t="shared" si="6"/>
        <v>0.40984236831987692</v>
      </c>
      <c r="L93" s="339">
        <f t="shared" si="7"/>
        <v>0.22068435217224142</v>
      </c>
      <c r="M93" s="339">
        <f t="shared" si="8"/>
        <v>0.15032679738562091</v>
      </c>
      <c r="N93" s="339">
        <f t="shared" si="9"/>
        <v>5.8823529411764705E-2</v>
      </c>
      <c r="O93" s="343"/>
      <c r="P93" s="342"/>
      <c r="Q93" s="341"/>
    </row>
    <row r="94" spans="1:21" s="330" customFormat="1" ht="13.5" customHeight="1" x14ac:dyDescent="0.2">
      <c r="A94" s="344"/>
      <c r="B94" s="329" t="s">
        <v>14</v>
      </c>
      <c r="C94" s="326"/>
      <c r="D94" s="398">
        <v>226.9</v>
      </c>
      <c r="E94" s="384">
        <v>32.4</v>
      </c>
      <c r="F94" s="385">
        <v>82.9</v>
      </c>
      <c r="G94" s="385">
        <v>64.400000000000006</v>
      </c>
      <c r="H94" s="385">
        <v>40.299999999999997</v>
      </c>
      <c r="I94" s="388">
        <v>6.9</v>
      </c>
      <c r="J94" s="340">
        <f t="shared" si="5"/>
        <v>0.14279418245923314</v>
      </c>
      <c r="K94" s="339">
        <f t="shared" si="6"/>
        <v>0.36535918907007492</v>
      </c>
      <c r="L94" s="339">
        <f t="shared" si="7"/>
        <v>0.2838254737769943</v>
      </c>
      <c r="M94" s="339">
        <f t="shared" si="8"/>
        <v>0.17761128250330541</v>
      </c>
      <c r="N94" s="339">
        <f t="shared" si="9"/>
        <v>3.0409872190392245E-2</v>
      </c>
      <c r="O94" s="343"/>
      <c r="P94" s="342"/>
      <c r="Q94" s="341"/>
    </row>
    <row r="95" spans="1:21" s="330" customFormat="1" ht="13.5" customHeight="1" x14ac:dyDescent="0.2">
      <c r="A95" s="344"/>
      <c r="B95" s="329" t="s">
        <v>7</v>
      </c>
      <c r="C95" s="326"/>
      <c r="D95" s="398">
        <v>465.10000000000008</v>
      </c>
      <c r="E95" s="384">
        <v>55.1</v>
      </c>
      <c r="F95" s="385">
        <v>153.80000000000001</v>
      </c>
      <c r="G95" s="385">
        <v>138.80000000000001</v>
      </c>
      <c r="H95" s="385">
        <v>82.3</v>
      </c>
      <c r="I95" s="388">
        <v>35.1</v>
      </c>
      <c r="J95" s="340">
        <f t="shared" si="5"/>
        <v>0.11846914642012468</v>
      </c>
      <c r="K95" s="339">
        <f t="shared" si="6"/>
        <v>0.3306815738550849</v>
      </c>
      <c r="L95" s="339">
        <f t="shared" si="7"/>
        <v>0.29843044506557725</v>
      </c>
      <c r="M95" s="339">
        <f t="shared" si="8"/>
        <v>0.17695119329176517</v>
      </c>
      <c r="N95" s="339">
        <f t="shared" si="9"/>
        <v>7.5467641367447852E-2</v>
      </c>
      <c r="O95" s="343"/>
      <c r="P95" s="342"/>
      <c r="Q95" s="341"/>
    </row>
    <row r="96" spans="1:21" s="330" customFormat="1" ht="13.5" customHeight="1" x14ac:dyDescent="0.2">
      <c r="A96" s="344"/>
      <c r="B96" s="329" t="s">
        <v>41</v>
      </c>
      <c r="C96" s="326"/>
      <c r="D96" s="398">
        <v>134.9</v>
      </c>
      <c r="E96" s="384">
        <v>17.2</v>
      </c>
      <c r="F96" s="385">
        <v>41.1</v>
      </c>
      <c r="G96" s="385">
        <v>30.2</v>
      </c>
      <c r="H96" s="385">
        <v>35.200000000000003</v>
      </c>
      <c r="I96" s="388">
        <v>11.2</v>
      </c>
      <c r="J96" s="340">
        <f t="shared" si="5"/>
        <v>0.1275018532246108</v>
      </c>
      <c r="K96" s="339">
        <f t="shared" si="6"/>
        <v>0.30467012601927351</v>
      </c>
      <c r="L96" s="339">
        <f t="shared" si="7"/>
        <v>0.22386953298739806</v>
      </c>
      <c r="M96" s="339">
        <f t="shared" si="8"/>
        <v>0.26093402520385472</v>
      </c>
      <c r="N96" s="339">
        <f t="shared" si="9"/>
        <v>8.3024462564862858E-2</v>
      </c>
      <c r="O96" s="343"/>
      <c r="P96" s="342"/>
      <c r="Q96" s="341"/>
    </row>
    <row r="97" spans="1:21" s="330" customFormat="1" ht="13.5" customHeight="1" x14ac:dyDescent="0.2">
      <c r="A97" s="344"/>
      <c r="B97" s="329" t="s">
        <v>15</v>
      </c>
      <c r="C97" s="326"/>
      <c r="D97" s="398">
        <v>71.900000000000006</v>
      </c>
      <c r="E97" s="384">
        <v>12.8</v>
      </c>
      <c r="F97" s="385">
        <v>16.2</v>
      </c>
      <c r="G97" s="385">
        <v>19.399999999999999</v>
      </c>
      <c r="H97" s="385">
        <v>20</v>
      </c>
      <c r="I97" s="388">
        <v>3.5</v>
      </c>
      <c r="J97" s="340">
        <f t="shared" si="5"/>
        <v>0.1780250347705146</v>
      </c>
      <c r="K97" s="339">
        <f t="shared" si="6"/>
        <v>0.22531293463143251</v>
      </c>
      <c r="L97" s="339">
        <f t="shared" si="7"/>
        <v>0.26981919332406118</v>
      </c>
      <c r="M97" s="339">
        <f t="shared" si="8"/>
        <v>0.27816411682892905</v>
      </c>
      <c r="N97" s="339">
        <f t="shared" si="9"/>
        <v>4.8678720445062586E-2</v>
      </c>
      <c r="O97" s="343"/>
      <c r="P97" s="342"/>
      <c r="Q97" s="341"/>
    </row>
    <row r="98" spans="1:21" s="330" customFormat="1" ht="13.5" customHeight="1" x14ac:dyDescent="0.2">
      <c r="A98" s="344"/>
      <c r="B98" s="329" t="s">
        <v>5</v>
      </c>
      <c r="C98" s="326"/>
      <c r="D98" s="398">
        <v>458.1</v>
      </c>
      <c r="E98" s="384">
        <v>61.8</v>
      </c>
      <c r="F98" s="385">
        <v>140.4</v>
      </c>
      <c r="G98" s="385">
        <v>132.4</v>
      </c>
      <c r="H98" s="385">
        <v>88.3</v>
      </c>
      <c r="I98" s="388">
        <v>35.200000000000003</v>
      </c>
      <c r="J98" s="340">
        <f t="shared" si="5"/>
        <v>0.13490504256712507</v>
      </c>
      <c r="K98" s="339">
        <f t="shared" si="6"/>
        <v>0.30648330058939094</v>
      </c>
      <c r="L98" s="339">
        <f t="shared" si="7"/>
        <v>0.28901986465837154</v>
      </c>
      <c r="M98" s="339">
        <f t="shared" si="8"/>
        <v>0.19275267408862692</v>
      </c>
      <c r="N98" s="339">
        <f t="shared" si="9"/>
        <v>7.6839118096485484E-2</v>
      </c>
      <c r="O98" s="343"/>
      <c r="P98" s="342"/>
      <c r="Q98" s="341"/>
    </row>
    <row r="99" spans="1:21" s="330" customFormat="1" ht="13.5" customHeight="1" x14ac:dyDescent="0.2">
      <c r="A99" s="344"/>
      <c r="B99" s="329" t="s">
        <v>21</v>
      </c>
      <c r="C99" s="326"/>
      <c r="D99" s="398">
        <v>58.5</v>
      </c>
      <c r="E99" s="384">
        <v>10</v>
      </c>
      <c r="F99" s="385">
        <v>19</v>
      </c>
      <c r="G99" s="385">
        <v>12</v>
      </c>
      <c r="H99" s="385">
        <v>13</v>
      </c>
      <c r="I99" s="388">
        <v>4.5</v>
      </c>
      <c r="J99" s="340">
        <f t="shared" si="5"/>
        <v>0.17094017094017094</v>
      </c>
      <c r="K99" s="339">
        <f t="shared" si="6"/>
        <v>0.3247863247863248</v>
      </c>
      <c r="L99" s="339">
        <f t="shared" si="7"/>
        <v>0.20512820512820512</v>
      </c>
      <c r="M99" s="339">
        <f t="shared" si="8"/>
        <v>0.22222222222222221</v>
      </c>
      <c r="N99" s="339">
        <f t="shared" si="9"/>
        <v>7.6923076923076927E-2</v>
      </c>
      <c r="O99" s="343"/>
      <c r="P99" s="342"/>
      <c r="Q99" s="341"/>
    </row>
    <row r="100" spans="1:21" s="330" customFormat="1" ht="13.5" customHeight="1" x14ac:dyDescent="0.2">
      <c r="A100" s="344"/>
      <c r="B100" s="329" t="s">
        <v>16</v>
      </c>
      <c r="C100" s="326"/>
      <c r="D100" s="398">
        <v>86.3</v>
      </c>
      <c r="E100" s="384">
        <v>12</v>
      </c>
      <c r="F100" s="385">
        <v>21.9</v>
      </c>
      <c r="G100" s="385">
        <v>22</v>
      </c>
      <c r="H100" s="385">
        <v>22.7</v>
      </c>
      <c r="I100" s="388">
        <v>7.7</v>
      </c>
      <c r="J100" s="340">
        <f t="shared" si="5"/>
        <v>0.13904982618771727</v>
      </c>
      <c r="K100" s="339">
        <f t="shared" si="6"/>
        <v>0.25376593279258403</v>
      </c>
      <c r="L100" s="339">
        <f t="shared" si="7"/>
        <v>0.25492468134414831</v>
      </c>
      <c r="M100" s="339">
        <f t="shared" si="8"/>
        <v>0.2630359212050985</v>
      </c>
      <c r="N100" s="339">
        <f t="shared" si="9"/>
        <v>8.9223638470451921E-2</v>
      </c>
      <c r="O100" s="343"/>
      <c r="P100" s="342"/>
      <c r="Q100" s="341"/>
    </row>
    <row r="101" spans="1:21" s="330" customFormat="1" ht="13.5" customHeight="1" x14ac:dyDescent="0.2">
      <c r="A101" s="344"/>
      <c r="B101" s="328" t="s">
        <v>23</v>
      </c>
      <c r="C101" s="326"/>
      <c r="D101" s="399">
        <v>4597.2</v>
      </c>
      <c r="E101" s="375">
        <v>667.4</v>
      </c>
      <c r="F101" s="376">
        <v>1446.7</v>
      </c>
      <c r="G101" s="376">
        <v>1173.0999999999999</v>
      </c>
      <c r="H101" s="376">
        <v>982</v>
      </c>
      <c r="I101" s="377">
        <v>328</v>
      </c>
      <c r="J101" s="340">
        <f t="shared" si="5"/>
        <v>0.14517532411032802</v>
      </c>
      <c r="K101" s="339">
        <f t="shared" si="6"/>
        <v>0.31469155137910032</v>
      </c>
      <c r="L101" s="339">
        <f t="shared" si="7"/>
        <v>0.25517706430000869</v>
      </c>
      <c r="M101" s="339">
        <f t="shared" si="8"/>
        <v>0.21360828330288001</v>
      </c>
      <c r="N101" s="339">
        <f t="shared" si="9"/>
        <v>7.1347776907682944E-2</v>
      </c>
      <c r="O101" s="343"/>
      <c r="P101" s="342"/>
      <c r="Q101" s="341"/>
    </row>
    <row r="102" spans="1:21" s="330" customFormat="1" ht="13.5" customHeight="1" x14ac:dyDescent="0.2">
      <c r="A102" s="344"/>
      <c r="B102" s="327" t="s">
        <v>43</v>
      </c>
      <c r="C102" s="326"/>
      <c r="D102" s="400">
        <v>2740.2</v>
      </c>
      <c r="E102" s="378">
        <v>412.1</v>
      </c>
      <c r="F102" s="379">
        <v>843.6</v>
      </c>
      <c r="G102" s="379">
        <v>680</v>
      </c>
      <c r="H102" s="379">
        <v>607.4</v>
      </c>
      <c r="I102" s="380">
        <v>197.1</v>
      </c>
      <c r="J102" s="340">
        <f t="shared" si="5"/>
        <v>0.15039048244653677</v>
      </c>
      <c r="K102" s="339">
        <f t="shared" si="6"/>
        <v>0.30786074009196412</v>
      </c>
      <c r="L102" s="339">
        <f t="shared" si="7"/>
        <v>0.24815706882709293</v>
      </c>
      <c r="M102" s="339">
        <f t="shared" si="8"/>
        <v>0.22166265236114152</v>
      </c>
      <c r="N102" s="339">
        <f t="shared" si="9"/>
        <v>7.1929056273264722E-2</v>
      </c>
      <c r="O102" s="343"/>
      <c r="P102" s="342"/>
      <c r="Q102" s="341"/>
    </row>
    <row r="103" spans="1:21" s="300" customFormat="1" ht="13.5" customHeight="1" x14ac:dyDescent="0.2">
      <c r="A103" s="321"/>
      <c r="B103" s="325" t="s">
        <v>38</v>
      </c>
      <c r="C103" s="324"/>
      <c r="D103" s="412">
        <v>31634.1</v>
      </c>
      <c r="E103" s="381">
        <v>4825.8999999999996</v>
      </c>
      <c r="F103" s="382">
        <v>9712.9</v>
      </c>
      <c r="G103" s="382">
        <v>8001.5</v>
      </c>
      <c r="H103" s="382">
        <v>6880.8</v>
      </c>
      <c r="I103" s="383">
        <v>2213</v>
      </c>
      <c r="J103" s="340">
        <f t="shared" si="5"/>
        <v>0.15255373157447186</v>
      </c>
      <c r="K103" s="339">
        <f t="shared" si="6"/>
        <v>0.30703892318732001</v>
      </c>
      <c r="L103" s="339">
        <f t="shared" si="7"/>
        <v>0.2529390752384294</v>
      </c>
      <c r="M103" s="339">
        <f t="shared" si="8"/>
        <v>0.21751211509099361</v>
      </c>
      <c r="N103" s="339">
        <f t="shared" si="9"/>
        <v>6.9956154908785137E-2</v>
      </c>
      <c r="O103" s="317"/>
      <c r="P103" s="310"/>
      <c r="Q103" s="309"/>
      <c r="R103" s="330"/>
      <c r="S103" s="330"/>
      <c r="T103" s="330"/>
      <c r="U103" s="330"/>
    </row>
    <row r="104" spans="1:21" s="300" customFormat="1" ht="12" customHeight="1" x14ac:dyDescent="0.2">
      <c r="A104" s="321"/>
      <c r="B104" s="454"/>
      <c r="C104" s="454"/>
      <c r="D104" s="454"/>
      <c r="E104" s="454"/>
      <c r="F104" s="454"/>
      <c r="G104" s="454"/>
      <c r="H104" s="454"/>
      <c r="I104" s="454"/>
      <c r="J104" s="337"/>
      <c r="K104" s="337"/>
      <c r="L104" s="337"/>
      <c r="M104" s="337"/>
      <c r="N104" s="337"/>
      <c r="O104" s="317"/>
      <c r="P104" s="310"/>
      <c r="Q104" s="309"/>
      <c r="R104" s="330"/>
      <c r="S104" s="330"/>
      <c r="T104" s="330"/>
      <c r="U104" s="330"/>
    </row>
    <row r="105" spans="1:21" s="300" customFormat="1" ht="7.5" customHeight="1" x14ac:dyDescent="0.2">
      <c r="A105" s="321"/>
      <c r="B105" s="320"/>
      <c r="C105" s="320"/>
      <c r="D105" s="319"/>
      <c r="E105" s="319"/>
      <c r="F105" s="319"/>
      <c r="G105" s="319"/>
      <c r="H105" s="319"/>
      <c r="I105" s="319"/>
      <c r="J105" s="319"/>
      <c r="K105" s="318"/>
      <c r="L105" s="318"/>
      <c r="M105" s="318"/>
      <c r="N105" s="318"/>
      <c r="O105" s="317"/>
      <c r="P105" s="310"/>
      <c r="Q105" s="309"/>
      <c r="R105" s="330"/>
      <c r="S105" s="330"/>
      <c r="T105" s="330"/>
      <c r="U105" s="330"/>
    </row>
    <row r="106" spans="1:21" s="300" customFormat="1" ht="15" customHeight="1" x14ac:dyDescent="0.2">
      <c r="A106" s="455"/>
      <c r="B106" s="456"/>
      <c r="C106" s="456"/>
      <c r="D106" s="456"/>
      <c r="E106" s="456"/>
      <c r="F106" s="456"/>
      <c r="G106" s="456"/>
      <c r="H106" s="456"/>
      <c r="I106" s="456"/>
      <c r="J106" s="456"/>
      <c r="K106" s="456"/>
      <c r="L106" s="456"/>
      <c r="M106" s="456"/>
      <c r="N106" s="456"/>
      <c r="O106" s="457"/>
      <c r="P106" s="310"/>
      <c r="Q106" s="309"/>
      <c r="R106" s="330"/>
      <c r="S106" s="330"/>
      <c r="T106" s="330"/>
      <c r="U106" s="330"/>
    </row>
    <row r="107" spans="1:21" s="300" customFormat="1" ht="11.25" customHeight="1" x14ac:dyDescent="0.2">
      <c r="A107" s="458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60"/>
      <c r="P107" s="310"/>
      <c r="Q107" s="309"/>
      <c r="R107" s="330"/>
      <c r="S107" s="330"/>
      <c r="T107" s="330"/>
      <c r="U107" s="330"/>
    </row>
    <row r="108" spans="1:21" s="300" customFormat="1" ht="13.5" customHeight="1" x14ac:dyDescent="0.2">
      <c r="A108" s="336"/>
      <c r="B108" s="315"/>
      <c r="C108" s="315"/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35"/>
      <c r="P108" s="310"/>
      <c r="Q108" s="334"/>
      <c r="R108" s="330"/>
      <c r="S108" s="330"/>
      <c r="T108" s="330"/>
      <c r="U108" s="330"/>
    </row>
    <row r="109" spans="1:21" s="300" customFormat="1" ht="15" customHeight="1" x14ac:dyDescent="0.25">
      <c r="A109" s="333"/>
      <c r="B109" s="332" t="s">
        <v>129</v>
      </c>
      <c r="C109" s="331"/>
      <c r="D109" s="331"/>
      <c r="E109" s="331"/>
      <c r="F109" s="331"/>
      <c r="G109" s="331"/>
      <c r="H109" s="331"/>
      <c r="I109" s="331"/>
      <c r="J109" s="17"/>
      <c r="K109" s="17"/>
      <c r="L109" s="17"/>
      <c r="M109" s="17"/>
      <c r="N109" s="17"/>
      <c r="O109" s="317"/>
      <c r="P109" s="310"/>
      <c r="Q109" s="309"/>
    </row>
    <row r="110" spans="1:21" s="300" customFormat="1" ht="18" customHeight="1" x14ac:dyDescent="0.2">
      <c r="A110" s="321"/>
      <c r="B110" s="209"/>
      <c r="C110" s="331"/>
      <c r="D110" s="331"/>
      <c r="E110" s="331"/>
      <c r="F110" s="331"/>
      <c r="G110" s="331"/>
      <c r="H110" s="331"/>
      <c r="I110" s="331"/>
      <c r="J110" s="17"/>
      <c r="K110" s="17"/>
      <c r="L110" s="17"/>
      <c r="M110" s="17"/>
      <c r="N110" s="17"/>
      <c r="O110" s="317"/>
      <c r="P110" s="310"/>
      <c r="Q110" s="309"/>
    </row>
    <row r="111" spans="1:21" s="300" customFormat="1" ht="21" customHeight="1" x14ac:dyDescent="0.2">
      <c r="A111" s="321"/>
      <c r="B111" s="406"/>
      <c r="C111" s="406"/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17"/>
      <c r="O111" s="317"/>
      <c r="P111" s="310"/>
      <c r="Q111" s="309"/>
    </row>
    <row r="112" spans="1:21" ht="13.5" customHeight="1" x14ac:dyDescent="0.2">
      <c r="A112" s="321"/>
      <c r="B112" s="407"/>
      <c r="C112" s="406"/>
      <c r="D112" s="404"/>
      <c r="E112" s="404"/>
      <c r="F112" s="404"/>
      <c r="G112" s="404"/>
      <c r="H112" s="404"/>
      <c r="I112" s="404"/>
      <c r="J112" s="404"/>
      <c r="K112" s="404"/>
      <c r="L112" s="404"/>
      <c r="M112" s="404"/>
      <c r="N112" s="17"/>
      <c r="O112" s="317"/>
      <c r="P112" s="310"/>
      <c r="Q112" s="309"/>
    </row>
    <row r="113" spans="1:17" ht="13.5" customHeight="1" x14ac:dyDescent="0.2">
      <c r="A113" s="321"/>
      <c r="B113" s="407"/>
      <c r="C113" s="406"/>
      <c r="D113" s="404"/>
      <c r="E113" s="404"/>
      <c r="F113" s="404"/>
      <c r="G113" s="404"/>
      <c r="H113" s="404"/>
      <c r="I113" s="404"/>
      <c r="J113" s="404"/>
      <c r="K113" s="404"/>
      <c r="L113" s="404"/>
      <c r="M113" s="404"/>
      <c r="N113" s="17"/>
      <c r="O113" s="317"/>
      <c r="P113" s="310"/>
      <c r="Q113" s="309"/>
    </row>
    <row r="114" spans="1:17" ht="13.5" customHeight="1" x14ac:dyDescent="0.2">
      <c r="A114" s="321"/>
      <c r="B114" s="407"/>
      <c r="C114" s="406"/>
      <c r="D114" s="404"/>
      <c r="E114" s="404"/>
      <c r="F114" s="404"/>
      <c r="G114" s="404"/>
      <c r="H114" s="404"/>
      <c r="I114" s="404"/>
      <c r="J114" s="404"/>
      <c r="K114" s="404"/>
      <c r="L114" s="404"/>
      <c r="M114" s="404"/>
      <c r="N114" s="17"/>
      <c r="O114" s="317"/>
      <c r="P114" s="310"/>
      <c r="Q114" s="309"/>
    </row>
    <row r="115" spans="1:17" ht="13.5" customHeight="1" x14ac:dyDescent="0.2">
      <c r="A115" s="321"/>
      <c r="B115" s="407"/>
      <c r="C115" s="406"/>
      <c r="D115" s="404"/>
      <c r="E115" s="404"/>
      <c r="F115" s="404"/>
      <c r="G115" s="404"/>
      <c r="H115" s="404"/>
      <c r="I115" s="404"/>
      <c r="J115" s="404"/>
      <c r="K115" s="404"/>
      <c r="L115" s="404"/>
      <c r="M115" s="404"/>
      <c r="N115" s="17"/>
      <c r="O115" s="317"/>
      <c r="P115" s="310"/>
      <c r="Q115" s="309"/>
    </row>
    <row r="116" spans="1:17" ht="13.5" customHeight="1" x14ac:dyDescent="0.2">
      <c r="A116" s="321"/>
      <c r="B116" s="407"/>
      <c r="C116" s="406"/>
      <c r="D116" s="404"/>
      <c r="E116" s="404"/>
      <c r="F116" s="404"/>
      <c r="G116" s="404"/>
      <c r="H116" s="404"/>
      <c r="I116" s="404"/>
      <c r="J116" s="404"/>
      <c r="K116" s="404"/>
      <c r="L116" s="404"/>
      <c r="M116" s="404"/>
      <c r="N116" s="17"/>
      <c r="O116" s="317"/>
      <c r="P116" s="310"/>
      <c r="Q116" s="309"/>
    </row>
    <row r="117" spans="1:17" ht="13.5" customHeight="1" x14ac:dyDescent="0.2">
      <c r="A117" s="321"/>
      <c r="B117" s="407"/>
      <c r="C117" s="406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17"/>
      <c r="O117" s="317"/>
      <c r="P117" s="310"/>
      <c r="Q117" s="309"/>
    </row>
    <row r="118" spans="1:17" ht="13.5" customHeight="1" x14ac:dyDescent="0.2">
      <c r="A118" s="321"/>
      <c r="B118" s="407"/>
      <c r="C118" s="406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17"/>
      <c r="O118" s="317"/>
      <c r="P118" s="310"/>
      <c r="Q118" s="309"/>
    </row>
    <row r="119" spans="1:17" s="300" customFormat="1" ht="13.5" customHeight="1" x14ac:dyDescent="0.2">
      <c r="A119" s="321"/>
      <c r="B119" s="407"/>
      <c r="C119" s="406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17"/>
      <c r="O119" s="317"/>
      <c r="P119" s="310"/>
      <c r="Q119" s="309"/>
    </row>
    <row r="120" spans="1:17" s="300" customFormat="1" ht="13.5" customHeight="1" x14ac:dyDescent="0.2">
      <c r="A120" s="321"/>
      <c r="B120" s="407"/>
      <c r="C120" s="406"/>
      <c r="D120" s="404"/>
      <c r="E120" s="404"/>
      <c r="F120" s="404"/>
      <c r="G120" s="404"/>
      <c r="H120" s="404"/>
      <c r="I120" s="404"/>
      <c r="J120" s="404"/>
      <c r="K120" s="404"/>
      <c r="L120" s="404"/>
      <c r="M120" s="404"/>
      <c r="N120" s="17"/>
      <c r="O120" s="317"/>
      <c r="P120" s="310"/>
      <c r="Q120" s="309"/>
    </row>
    <row r="121" spans="1:17" s="300" customFormat="1" ht="13.5" customHeight="1" x14ac:dyDescent="0.2">
      <c r="A121" s="321"/>
      <c r="B121" s="407"/>
      <c r="C121" s="406"/>
      <c r="D121" s="404"/>
      <c r="E121" s="404"/>
      <c r="F121" s="404"/>
      <c r="G121" s="404"/>
      <c r="H121" s="404"/>
      <c r="I121" s="404"/>
      <c r="J121" s="404"/>
      <c r="K121" s="404"/>
      <c r="L121" s="404"/>
      <c r="M121" s="404"/>
      <c r="N121" s="17"/>
      <c r="O121" s="317"/>
      <c r="P121" s="310"/>
      <c r="Q121" s="309"/>
    </row>
    <row r="122" spans="1:17" s="300" customFormat="1" ht="13.5" customHeight="1" x14ac:dyDescent="0.2">
      <c r="A122" s="321"/>
      <c r="B122" s="407"/>
      <c r="C122" s="406"/>
      <c r="D122" s="404"/>
      <c r="E122" s="404"/>
      <c r="F122" s="404"/>
      <c r="G122" s="404"/>
      <c r="H122" s="404"/>
      <c r="I122" s="404"/>
      <c r="J122" s="404"/>
      <c r="K122" s="404"/>
      <c r="L122" s="404"/>
      <c r="M122" s="404"/>
      <c r="N122" s="17"/>
      <c r="O122" s="317"/>
      <c r="P122" s="310"/>
      <c r="Q122" s="309"/>
    </row>
    <row r="123" spans="1:17" s="300" customFormat="1" ht="13.5" customHeight="1" x14ac:dyDescent="0.2">
      <c r="A123" s="321"/>
      <c r="B123" s="407"/>
      <c r="C123" s="406"/>
      <c r="D123" s="404"/>
      <c r="E123" s="404"/>
      <c r="F123" s="404"/>
      <c r="G123" s="404"/>
      <c r="H123" s="404"/>
      <c r="I123" s="404"/>
      <c r="J123" s="404"/>
      <c r="K123" s="404"/>
      <c r="L123" s="404"/>
      <c r="M123" s="404"/>
      <c r="N123" s="17"/>
      <c r="O123" s="317"/>
      <c r="P123" s="310"/>
      <c r="Q123" s="309"/>
    </row>
    <row r="124" spans="1:17" s="300" customFormat="1" ht="13.5" customHeight="1" x14ac:dyDescent="0.2">
      <c r="A124" s="321"/>
      <c r="B124" s="407"/>
      <c r="C124" s="406"/>
      <c r="D124" s="404"/>
      <c r="E124" s="404"/>
      <c r="F124" s="404"/>
      <c r="G124" s="404"/>
      <c r="H124" s="404"/>
      <c r="I124" s="404"/>
      <c r="J124" s="404"/>
      <c r="K124" s="404"/>
      <c r="L124" s="404"/>
      <c r="M124" s="404"/>
      <c r="N124" s="17"/>
      <c r="O124" s="317"/>
      <c r="P124" s="310"/>
      <c r="Q124" s="309"/>
    </row>
    <row r="125" spans="1:17" s="300" customFormat="1" ht="13.5" customHeight="1" x14ac:dyDescent="0.2">
      <c r="A125" s="321"/>
      <c r="B125" s="407"/>
      <c r="C125" s="406"/>
      <c r="D125" s="404"/>
      <c r="E125" s="404"/>
      <c r="F125" s="404"/>
      <c r="G125" s="404"/>
      <c r="H125" s="404"/>
      <c r="I125" s="404"/>
      <c r="J125" s="404"/>
      <c r="K125" s="404"/>
      <c r="L125" s="404"/>
      <c r="M125" s="404"/>
      <c r="N125" s="17"/>
      <c r="O125" s="317"/>
      <c r="P125" s="310"/>
      <c r="Q125" s="309"/>
    </row>
    <row r="126" spans="1:17" s="300" customFormat="1" ht="13.5" customHeight="1" x14ac:dyDescent="0.2">
      <c r="A126" s="321"/>
      <c r="B126" s="407"/>
      <c r="C126" s="406"/>
      <c r="D126" s="404"/>
      <c r="E126" s="404"/>
      <c r="F126" s="404"/>
      <c r="G126" s="404"/>
      <c r="H126" s="404"/>
      <c r="I126" s="404"/>
      <c r="J126" s="404"/>
      <c r="K126" s="404"/>
      <c r="L126" s="404"/>
      <c r="M126" s="404"/>
      <c r="N126" s="17"/>
      <c r="O126" s="317"/>
      <c r="P126" s="310"/>
      <c r="Q126" s="309"/>
    </row>
    <row r="127" spans="1:17" s="300" customFormat="1" ht="13.5" customHeight="1" x14ac:dyDescent="0.2">
      <c r="A127" s="321"/>
      <c r="B127" s="407"/>
      <c r="C127" s="406"/>
      <c r="D127" s="404"/>
      <c r="E127" s="404"/>
      <c r="F127" s="404"/>
      <c r="G127" s="404"/>
      <c r="H127" s="404"/>
      <c r="I127" s="404"/>
      <c r="J127" s="404"/>
      <c r="K127" s="404"/>
      <c r="L127" s="404"/>
      <c r="M127" s="404"/>
      <c r="N127" s="17"/>
      <c r="O127" s="317"/>
      <c r="P127" s="310"/>
      <c r="Q127" s="309"/>
    </row>
    <row r="128" spans="1:17" s="300" customFormat="1" ht="13.5" customHeight="1" x14ac:dyDescent="0.2">
      <c r="A128" s="321"/>
      <c r="B128" s="407"/>
      <c r="C128" s="406"/>
      <c r="D128" s="404"/>
      <c r="E128" s="404"/>
      <c r="F128" s="404"/>
      <c r="G128" s="404"/>
      <c r="H128" s="404"/>
      <c r="I128" s="404"/>
      <c r="J128" s="404"/>
      <c r="K128" s="404"/>
      <c r="L128" s="404"/>
      <c r="M128" s="404"/>
      <c r="N128" s="17"/>
      <c r="O128" s="317"/>
      <c r="P128" s="310"/>
      <c r="Q128" s="309"/>
    </row>
    <row r="129" spans="1:19" s="300" customFormat="1" ht="13.5" customHeight="1" x14ac:dyDescent="0.2">
      <c r="A129" s="321"/>
      <c r="B129" s="407"/>
      <c r="C129" s="406"/>
      <c r="D129" s="404"/>
      <c r="E129" s="404"/>
      <c r="F129" s="404"/>
      <c r="G129" s="404"/>
      <c r="H129" s="404"/>
      <c r="I129" s="404"/>
      <c r="J129" s="404"/>
      <c r="K129" s="404"/>
      <c r="L129" s="404"/>
      <c r="M129" s="404"/>
      <c r="N129" s="17"/>
      <c r="O129" s="317"/>
      <c r="P129" s="310"/>
      <c r="Q129" s="309"/>
    </row>
    <row r="130" spans="1:19" s="300" customFormat="1" ht="13.5" customHeight="1" x14ac:dyDescent="0.2">
      <c r="A130" s="321"/>
      <c r="B130" s="407"/>
      <c r="C130" s="406"/>
      <c r="D130" s="404"/>
      <c r="E130" s="404"/>
      <c r="F130" s="404"/>
      <c r="G130" s="404"/>
      <c r="H130" s="404"/>
      <c r="I130" s="404"/>
      <c r="J130" s="404"/>
      <c r="K130" s="404"/>
      <c r="L130" s="404"/>
      <c r="M130" s="404"/>
      <c r="N130" s="17"/>
      <c r="O130" s="317"/>
      <c r="P130" s="310"/>
      <c r="Q130" s="309"/>
    </row>
    <row r="131" spans="1:19" s="300" customFormat="1" ht="13.5" customHeight="1" x14ac:dyDescent="0.2">
      <c r="A131" s="321"/>
      <c r="B131" s="407"/>
      <c r="C131" s="406"/>
      <c r="D131" s="404"/>
      <c r="E131" s="404"/>
      <c r="F131" s="404"/>
      <c r="G131" s="404"/>
      <c r="H131" s="404"/>
      <c r="I131" s="404"/>
      <c r="J131" s="404"/>
      <c r="K131" s="404"/>
      <c r="L131" s="404"/>
      <c r="M131" s="404"/>
      <c r="N131" s="17"/>
      <c r="O131" s="317"/>
      <c r="P131" s="310"/>
      <c r="Q131" s="309"/>
    </row>
    <row r="132" spans="1:19" s="300" customFormat="1" ht="13.5" customHeight="1" x14ac:dyDescent="0.2">
      <c r="A132" s="321"/>
      <c r="B132" s="407"/>
      <c r="C132" s="406"/>
      <c r="D132" s="404"/>
      <c r="E132" s="404"/>
      <c r="F132" s="404"/>
      <c r="G132" s="404"/>
      <c r="H132" s="404"/>
      <c r="I132" s="404"/>
      <c r="J132" s="404"/>
      <c r="K132" s="404"/>
      <c r="L132" s="404"/>
      <c r="M132" s="404"/>
      <c r="N132" s="17"/>
      <c r="O132" s="317"/>
      <c r="P132" s="310"/>
      <c r="Q132" s="309"/>
    </row>
    <row r="133" spans="1:19" s="300" customFormat="1" ht="13.5" customHeight="1" x14ac:dyDescent="0.2">
      <c r="A133" s="321"/>
      <c r="B133" s="407"/>
      <c r="C133" s="406"/>
      <c r="D133" s="404"/>
      <c r="E133" s="404"/>
      <c r="F133" s="404"/>
      <c r="G133" s="404"/>
      <c r="H133" s="404"/>
      <c r="I133" s="404"/>
      <c r="J133" s="404"/>
      <c r="K133" s="404"/>
      <c r="L133" s="404"/>
      <c r="M133" s="404"/>
      <c r="N133" s="17"/>
      <c r="O133" s="317"/>
      <c r="P133" s="310"/>
      <c r="Q133" s="309"/>
    </row>
    <row r="134" spans="1:19" s="300" customFormat="1" ht="13.5" customHeight="1" x14ac:dyDescent="0.2">
      <c r="A134" s="321"/>
      <c r="B134" s="408"/>
      <c r="C134" s="49"/>
      <c r="D134" s="404"/>
      <c r="E134" s="404"/>
      <c r="F134" s="404"/>
      <c r="G134" s="404"/>
      <c r="H134" s="404"/>
      <c r="I134" s="404"/>
      <c r="J134" s="404"/>
      <c r="K134" s="404"/>
      <c r="L134" s="404"/>
      <c r="M134" s="404"/>
      <c r="N134" s="17"/>
      <c r="O134" s="317"/>
      <c r="P134" s="310"/>
      <c r="Q134" s="309"/>
    </row>
    <row r="135" spans="1:19" s="300" customFormat="1" ht="15.75" customHeight="1" x14ac:dyDescent="0.2">
      <c r="A135" s="321"/>
      <c r="B135" s="405"/>
      <c r="C135" s="405"/>
      <c r="D135" s="404"/>
      <c r="E135" s="404"/>
      <c r="F135" s="404"/>
      <c r="G135" s="404"/>
      <c r="H135" s="404"/>
      <c r="I135" s="404"/>
      <c r="J135" s="404"/>
      <c r="K135" s="404"/>
      <c r="L135" s="404"/>
      <c r="M135" s="404"/>
      <c r="N135" s="17"/>
      <c r="O135" s="317"/>
      <c r="P135" s="310"/>
      <c r="Q135" s="309"/>
      <c r="R135" s="322"/>
    </row>
    <row r="136" spans="1:19" s="300" customFormat="1" ht="15.75" customHeight="1" x14ac:dyDescent="0.2">
      <c r="A136" s="321"/>
      <c r="B136" s="323"/>
      <c r="C136" s="323"/>
      <c r="D136" s="311"/>
      <c r="E136" s="311"/>
      <c r="F136" s="311"/>
      <c r="G136" s="311"/>
      <c r="H136" s="311"/>
      <c r="I136" s="311"/>
      <c r="J136" s="311"/>
      <c r="K136" s="17"/>
      <c r="L136" s="17"/>
      <c r="M136" s="17"/>
      <c r="N136" s="17"/>
      <c r="O136" s="317"/>
      <c r="P136" s="310"/>
      <c r="Q136" s="309"/>
      <c r="R136" s="322"/>
    </row>
    <row r="137" spans="1:19" s="300" customFormat="1" ht="15.75" customHeight="1" x14ac:dyDescent="0.2">
      <c r="A137" s="321"/>
      <c r="B137" s="323"/>
      <c r="C137" s="323"/>
      <c r="D137" s="311"/>
      <c r="E137" s="311"/>
      <c r="F137" s="311"/>
      <c r="G137" s="311"/>
      <c r="H137" s="311"/>
      <c r="I137" s="311"/>
      <c r="J137" s="311"/>
      <c r="K137" s="17"/>
      <c r="L137" s="17"/>
      <c r="M137" s="17"/>
      <c r="N137" s="17"/>
      <c r="O137" s="317"/>
      <c r="P137" s="310"/>
      <c r="Q137" s="309"/>
      <c r="R137" s="322"/>
    </row>
    <row r="138" spans="1:19" s="300" customFormat="1" ht="9.75" customHeight="1" x14ac:dyDescent="0.2">
      <c r="A138" s="321"/>
      <c r="B138" s="323"/>
      <c r="C138" s="323"/>
      <c r="D138" s="311"/>
      <c r="E138" s="311"/>
      <c r="F138" s="311"/>
      <c r="G138" s="311"/>
      <c r="H138" s="311"/>
      <c r="I138" s="311"/>
      <c r="J138" s="311"/>
      <c r="K138" s="17"/>
      <c r="L138" s="17"/>
      <c r="M138" s="17"/>
      <c r="N138" s="17"/>
      <c r="O138" s="317"/>
      <c r="P138" s="310"/>
      <c r="Q138" s="309"/>
      <c r="R138" s="322"/>
    </row>
    <row r="139" spans="1:19" s="300" customFormat="1" ht="36" customHeight="1" x14ac:dyDescent="0.2">
      <c r="A139" s="321"/>
      <c r="B139" s="323"/>
      <c r="C139" s="323"/>
      <c r="D139" s="311"/>
      <c r="E139" s="311"/>
      <c r="F139" s="311"/>
      <c r="G139" s="311"/>
      <c r="H139" s="311"/>
      <c r="I139" s="311"/>
      <c r="J139" s="311"/>
      <c r="K139" s="17"/>
      <c r="L139" s="17"/>
      <c r="M139" s="17"/>
      <c r="N139" s="17"/>
      <c r="O139" s="317"/>
      <c r="P139" s="310"/>
      <c r="Q139" s="309"/>
      <c r="R139" s="322"/>
    </row>
    <row r="140" spans="1:19" s="300" customFormat="1" ht="7.5" customHeight="1" x14ac:dyDescent="0.2">
      <c r="A140" s="321"/>
      <c r="B140" s="320"/>
      <c r="C140" s="320"/>
      <c r="D140" s="319"/>
      <c r="E140" s="319"/>
      <c r="F140" s="319"/>
      <c r="G140" s="319"/>
      <c r="H140" s="319"/>
      <c r="I140" s="319"/>
      <c r="J140" s="319"/>
      <c r="K140" s="318"/>
      <c r="L140" s="318"/>
      <c r="M140" s="318"/>
      <c r="N140" s="318"/>
      <c r="O140" s="317"/>
      <c r="P140" s="310"/>
      <c r="Q140" s="309"/>
    </row>
    <row r="141" spans="1:19" s="300" customFormat="1" ht="15" customHeight="1" x14ac:dyDescent="0.2">
      <c r="A141" s="455"/>
      <c r="B141" s="456"/>
      <c r="C141" s="456"/>
      <c r="D141" s="456"/>
      <c r="E141" s="456"/>
      <c r="F141" s="456"/>
      <c r="G141" s="456"/>
      <c r="H141" s="456"/>
      <c r="I141" s="456"/>
      <c r="J141" s="456"/>
      <c r="K141" s="456"/>
      <c r="L141" s="456"/>
      <c r="M141" s="456"/>
      <c r="N141" s="456"/>
      <c r="O141" s="457"/>
      <c r="P141" s="310"/>
      <c r="Q141" s="309"/>
    </row>
    <row r="142" spans="1:19" s="300" customFormat="1" ht="11.25" customHeight="1" x14ac:dyDescent="0.2">
      <c r="A142" s="458"/>
      <c r="B142" s="459"/>
      <c r="C142" s="459"/>
      <c r="D142" s="459"/>
      <c r="E142" s="459"/>
      <c r="F142" s="459"/>
      <c r="G142" s="459"/>
      <c r="H142" s="459"/>
      <c r="I142" s="459"/>
      <c r="J142" s="459"/>
      <c r="K142" s="459"/>
      <c r="L142" s="459"/>
      <c r="M142" s="459"/>
      <c r="N142" s="459"/>
      <c r="O142" s="460"/>
      <c r="P142" s="310"/>
      <c r="Q142" s="309"/>
    </row>
    <row r="143" spans="1:19" s="300" customFormat="1" ht="11.25" customHeight="1" x14ac:dyDescent="0.2">
      <c r="A143" s="316"/>
      <c r="B143" s="315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0"/>
      <c r="Q143" s="309"/>
      <c r="S143" s="308"/>
    </row>
    <row r="144" spans="1:19" s="300" customFormat="1" ht="11.25" customHeight="1" x14ac:dyDescent="0.2">
      <c r="A144" s="312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310"/>
      <c r="Q144" s="309"/>
      <c r="S144" s="308"/>
    </row>
    <row r="145" spans="1:21" s="300" customFormat="1" ht="11.25" customHeight="1" x14ac:dyDescent="0.2">
      <c r="A145" s="312"/>
      <c r="B145" s="461" t="s">
        <v>25</v>
      </c>
      <c r="C145" s="314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310"/>
      <c r="Q145" s="309"/>
      <c r="S145" s="308"/>
    </row>
    <row r="146" spans="1:21" s="300" customFormat="1" ht="11.25" customHeight="1" x14ac:dyDescent="0.2">
      <c r="A146" s="312"/>
      <c r="B146" s="462"/>
      <c r="C146" s="313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310"/>
      <c r="Q146" s="309"/>
      <c r="S146" s="308"/>
    </row>
    <row r="147" spans="1:21" s="300" customFormat="1" ht="11.25" customHeight="1" x14ac:dyDescent="0.2">
      <c r="A147" s="312"/>
      <c r="B147" s="447" t="s">
        <v>33</v>
      </c>
      <c r="C147" s="447"/>
      <c r="D147" s="447"/>
      <c r="E147" s="447"/>
      <c r="F147" s="181"/>
      <c r="G147" s="181"/>
      <c r="H147" s="181"/>
      <c r="I147" s="181"/>
      <c r="J147" s="311"/>
      <c r="K147" s="17"/>
      <c r="L147" s="17"/>
      <c r="M147" s="17"/>
      <c r="N147" s="17"/>
      <c r="O147" s="17"/>
      <c r="P147" s="310"/>
      <c r="Q147" s="309"/>
      <c r="S147" s="308"/>
    </row>
    <row r="148" spans="1:21" s="300" customFormat="1" ht="11.25" customHeight="1" x14ac:dyDescent="0.2">
      <c r="A148" s="312"/>
      <c r="B148" s="447"/>
      <c r="C148" s="447"/>
      <c r="D148" s="447"/>
      <c r="E148" s="447"/>
      <c r="F148" s="181"/>
      <c r="G148" s="181"/>
      <c r="H148" s="181"/>
      <c r="I148" s="181"/>
      <c r="J148" s="311"/>
      <c r="K148" s="17"/>
      <c r="L148" s="17"/>
      <c r="M148" s="17"/>
      <c r="N148" s="17"/>
      <c r="O148" s="17"/>
      <c r="P148" s="310"/>
      <c r="Q148" s="309"/>
      <c r="S148" s="308"/>
    </row>
    <row r="149" spans="1:21" ht="11.25" customHeight="1" x14ac:dyDescent="0.2">
      <c r="A149" s="312"/>
      <c r="B149" s="447" t="s">
        <v>34</v>
      </c>
      <c r="C149" s="447"/>
      <c r="D149" s="447"/>
      <c r="E149" s="447"/>
      <c r="F149" s="181"/>
      <c r="G149" s="181"/>
      <c r="H149" s="181"/>
      <c r="I149" s="181"/>
      <c r="J149" s="311"/>
      <c r="K149" s="17"/>
      <c r="L149" s="17"/>
      <c r="M149" s="17"/>
      <c r="N149" s="17"/>
      <c r="O149" s="17"/>
      <c r="P149" s="310"/>
      <c r="Q149" s="309"/>
      <c r="S149" s="308"/>
    </row>
    <row r="150" spans="1:21" ht="11.25" customHeight="1" x14ac:dyDescent="0.2">
      <c r="A150" s="312"/>
      <c r="B150" s="447"/>
      <c r="C150" s="447"/>
      <c r="D150" s="447"/>
      <c r="E150" s="447"/>
      <c r="F150" s="181"/>
      <c r="G150" s="181"/>
      <c r="H150" s="181"/>
      <c r="I150" s="181"/>
      <c r="J150" s="311"/>
      <c r="K150" s="17"/>
      <c r="L150" s="17"/>
      <c r="M150" s="17"/>
      <c r="N150" s="17"/>
      <c r="O150" s="17"/>
      <c r="P150" s="310"/>
      <c r="Q150" s="309"/>
      <c r="S150" s="308"/>
    </row>
    <row r="151" spans="1:21" ht="11.25" customHeight="1" x14ac:dyDescent="0.2">
      <c r="A151" s="312"/>
      <c r="B151" s="447" t="s">
        <v>35</v>
      </c>
      <c r="C151" s="447"/>
      <c r="D151" s="447"/>
      <c r="E151" s="447"/>
      <c r="F151" s="181"/>
      <c r="G151" s="181"/>
      <c r="H151" s="181"/>
      <c r="I151" s="181"/>
      <c r="J151" s="311"/>
      <c r="K151" s="17"/>
      <c r="L151" s="17"/>
      <c r="M151" s="17"/>
      <c r="N151" s="17"/>
      <c r="O151" s="17"/>
      <c r="P151" s="310"/>
      <c r="Q151" s="309"/>
      <c r="S151" s="308"/>
    </row>
    <row r="152" spans="1:21" ht="11.25" customHeight="1" x14ac:dyDescent="0.2">
      <c r="A152" s="312"/>
      <c r="B152" s="447"/>
      <c r="C152" s="447"/>
      <c r="D152" s="447"/>
      <c r="E152" s="447"/>
      <c r="F152" s="181"/>
      <c r="G152" s="181"/>
      <c r="H152" s="181"/>
      <c r="I152" s="181"/>
      <c r="J152" s="311"/>
      <c r="K152" s="17"/>
      <c r="L152" s="17"/>
      <c r="M152" s="17"/>
      <c r="N152" s="17"/>
      <c r="O152" s="17"/>
      <c r="P152" s="310"/>
      <c r="Q152" s="309"/>
      <c r="S152" s="308"/>
    </row>
    <row r="153" spans="1:21" s="300" customFormat="1" ht="11.25" customHeight="1" x14ac:dyDescent="0.2">
      <c r="A153" s="312"/>
      <c r="B153" s="447" t="s">
        <v>54</v>
      </c>
      <c r="C153" s="447"/>
      <c r="D153" s="447"/>
      <c r="E153" s="447"/>
      <c r="F153" s="181"/>
      <c r="G153" s="181"/>
      <c r="H153" s="181"/>
      <c r="I153" s="181"/>
      <c r="J153" s="311"/>
      <c r="K153" s="17"/>
      <c r="L153" s="17"/>
      <c r="M153" s="17"/>
      <c r="N153" s="17"/>
      <c r="O153" s="17"/>
      <c r="P153" s="310"/>
      <c r="Q153" s="309"/>
      <c r="S153" s="308"/>
    </row>
    <row r="154" spans="1:21" s="300" customFormat="1" ht="11.25" customHeight="1" x14ac:dyDescent="0.2">
      <c r="A154" s="312"/>
      <c r="B154" s="447"/>
      <c r="C154" s="447"/>
      <c r="D154" s="447"/>
      <c r="E154" s="447"/>
      <c r="F154" s="181"/>
      <c r="G154" s="181"/>
      <c r="H154" s="181"/>
      <c r="I154" s="181"/>
      <c r="J154" s="311"/>
      <c r="K154" s="17"/>
      <c r="L154" s="17"/>
      <c r="M154" s="17"/>
      <c r="N154" s="17"/>
      <c r="O154" s="17"/>
      <c r="P154" s="310"/>
      <c r="Q154" s="309"/>
      <c r="S154" s="308"/>
    </row>
    <row r="155" spans="1:21" s="300" customFormat="1" ht="11.25" customHeight="1" x14ac:dyDescent="0.2">
      <c r="A155" s="312"/>
      <c r="B155" s="447" t="s">
        <v>55</v>
      </c>
      <c r="C155" s="447"/>
      <c r="D155" s="447"/>
      <c r="E155" s="447"/>
      <c r="F155" s="181"/>
      <c r="G155" s="181"/>
      <c r="H155" s="181"/>
      <c r="I155" s="181"/>
      <c r="J155" s="311"/>
      <c r="K155" s="17"/>
      <c r="L155" s="17"/>
      <c r="M155" s="17"/>
      <c r="N155" s="17"/>
      <c r="O155" s="17"/>
      <c r="P155" s="310"/>
      <c r="Q155" s="309"/>
      <c r="S155" s="308"/>
    </row>
    <row r="156" spans="1:21" s="300" customFormat="1" ht="11.25" customHeight="1" x14ac:dyDescent="0.2">
      <c r="A156" s="312"/>
      <c r="B156" s="447"/>
      <c r="C156" s="447"/>
      <c r="D156" s="447"/>
      <c r="E156" s="447"/>
      <c r="F156" s="181"/>
      <c r="G156" s="181"/>
      <c r="H156" s="181"/>
      <c r="I156" s="181"/>
      <c r="J156" s="311"/>
      <c r="K156" s="17"/>
      <c r="L156" s="17"/>
      <c r="M156" s="17"/>
      <c r="N156" s="17"/>
      <c r="O156" s="17"/>
      <c r="P156" s="310"/>
      <c r="Q156" s="309"/>
      <c r="S156" s="308"/>
    </row>
    <row r="157" spans="1:21" s="300" customFormat="1" ht="11.25" customHeight="1" x14ac:dyDescent="0.2">
      <c r="A157" s="312"/>
      <c r="B157" s="447" t="s">
        <v>57</v>
      </c>
      <c r="C157" s="447"/>
      <c r="D157" s="447"/>
      <c r="E157" s="447"/>
      <c r="F157" s="181"/>
      <c r="G157" s="181"/>
      <c r="H157" s="181"/>
      <c r="I157" s="181"/>
      <c r="J157" s="311"/>
      <c r="K157" s="17"/>
      <c r="L157" s="17"/>
      <c r="M157" s="17"/>
      <c r="N157" s="17"/>
      <c r="O157" s="17"/>
      <c r="P157" s="310"/>
      <c r="Q157" s="309"/>
      <c r="S157" s="308"/>
    </row>
    <row r="158" spans="1:21" s="300" customFormat="1" ht="11.25" customHeight="1" x14ac:dyDescent="0.2">
      <c r="A158" s="312"/>
      <c r="B158" s="447"/>
      <c r="C158" s="447"/>
      <c r="D158" s="447"/>
      <c r="E158" s="447"/>
      <c r="F158" s="181"/>
      <c r="G158" s="181"/>
      <c r="H158" s="181"/>
      <c r="I158" s="181"/>
      <c r="J158" s="311"/>
      <c r="K158" s="17"/>
      <c r="L158" s="17"/>
      <c r="M158" s="17"/>
      <c r="N158" s="17"/>
      <c r="O158" s="17"/>
      <c r="P158" s="310"/>
      <c r="Q158" s="309"/>
      <c r="S158" s="308"/>
    </row>
    <row r="159" spans="1:21" ht="18.75" customHeight="1" x14ac:dyDescent="0.2">
      <c r="A159" s="307"/>
      <c r="B159" s="306"/>
      <c r="C159" s="306"/>
      <c r="D159" s="306"/>
      <c r="E159" s="306"/>
      <c r="F159" s="306"/>
      <c r="G159" s="306"/>
      <c r="H159" s="306"/>
      <c r="I159" s="306"/>
      <c r="J159" s="306"/>
      <c r="K159" s="306"/>
      <c r="L159" s="306"/>
      <c r="M159" s="306"/>
      <c r="N159" s="306"/>
      <c r="O159" s="306"/>
      <c r="P159" s="305"/>
      <c r="Q159" s="304"/>
      <c r="R159" s="303"/>
    </row>
    <row r="160" spans="1:21" s="301" customFormat="1" ht="11.25" customHeight="1" x14ac:dyDescent="0.2">
      <c r="A160" s="299"/>
      <c r="B160" s="299"/>
      <c r="C160" s="299"/>
      <c r="D160" s="299"/>
      <c r="E160" s="299"/>
      <c r="F160" s="299"/>
      <c r="G160" s="299"/>
      <c r="H160" s="299"/>
      <c r="I160" s="299"/>
      <c r="J160" s="299"/>
      <c r="K160" s="299"/>
      <c r="L160" s="299"/>
      <c r="M160" s="299"/>
      <c r="N160" s="299"/>
      <c r="O160" s="299"/>
      <c r="P160" s="302"/>
      <c r="R160" s="300"/>
      <c r="S160" s="300"/>
      <c r="T160" s="300"/>
      <c r="U160" s="300"/>
    </row>
  </sheetData>
  <mergeCells count="33">
    <mergeCell ref="B153:E154"/>
    <mergeCell ref="B155:E156"/>
    <mergeCell ref="B157:E158"/>
    <mergeCell ref="A106:O106"/>
    <mergeCell ref="A107:O107"/>
    <mergeCell ref="B147:E148"/>
    <mergeCell ref="B149:E150"/>
    <mergeCell ref="B151:E152"/>
    <mergeCell ref="J111:K111"/>
    <mergeCell ref="H111:I111"/>
    <mergeCell ref="A141:O141"/>
    <mergeCell ref="A142:O142"/>
    <mergeCell ref="B145:B146"/>
    <mergeCell ref="B104:I104"/>
    <mergeCell ref="E78:I78"/>
    <mergeCell ref="J78:N78"/>
    <mergeCell ref="D78:D79"/>
    <mergeCell ref="L111:M111"/>
    <mergeCell ref="F111:G111"/>
    <mergeCell ref="D111:E111"/>
    <mergeCell ref="D7:D8"/>
    <mergeCell ref="E7:I7"/>
    <mergeCell ref="J7:N7"/>
    <mergeCell ref="B33:I33"/>
    <mergeCell ref="A35:O35"/>
    <mergeCell ref="A70:O70"/>
    <mergeCell ref="A71:O71"/>
    <mergeCell ref="A36:O36"/>
    <mergeCell ref="D40:E40"/>
    <mergeCell ref="F40:G40"/>
    <mergeCell ref="H40:I40"/>
    <mergeCell ref="J40:K40"/>
    <mergeCell ref="L40:M40"/>
  </mergeCells>
  <conditionalFormatting sqref="B9:B32 D9:I32 B80:B103 D80:I103 B41:B63 B112:B134">
    <cfRule type="containsErrors" dxfId="11" priority="99">
      <formula>ISERROR(B9)</formula>
    </cfRule>
  </conditionalFormatting>
  <conditionalFormatting sqref="J9:N9">
    <cfRule type="colorScale" priority="48">
      <colorScale>
        <cfvo type="min"/>
        <cfvo type="max"/>
        <color rgb="FFFEF6F0"/>
        <color rgb="FFF68B32"/>
      </colorScale>
    </cfRule>
  </conditionalFormatting>
  <conditionalFormatting sqref="J10:N10">
    <cfRule type="colorScale" priority="47">
      <colorScale>
        <cfvo type="min"/>
        <cfvo type="max"/>
        <color rgb="FFFEF6F0"/>
        <color rgb="FFF68B32"/>
      </colorScale>
    </cfRule>
  </conditionalFormatting>
  <conditionalFormatting sqref="J11:N11">
    <cfRule type="colorScale" priority="46">
      <colorScale>
        <cfvo type="min"/>
        <cfvo type="max"/>
        <color rgb="FFFEF6F0"/>
        <color rgb="FFF68B32"/>
      </colorScale>
    </cfRule>
  </conditionalFormatting>
  <conditionalFormatting sqref="J12:N12">
    <cfRule type="colorScale" priority="45">
      <colorScale>
        <cfvo type="min"/>
        <cfvo type="max"/>
        <color rgb="FFFEF6F0"/>
        <color rgb="FFF68B32"/>
      </colorScale>
    </cfRule>
  </conditionalFormatting>
  <conditionalFormatting sqref="J13:N13">
    <cfRule type="colorScale" priority="44">
      <colorScale>
        <cfvo type="min"/>
        <cfvo type="max"/>
        <color rgb="FFFEF6F0"/>
        <color rgb="FFF68B32"/>
      </colorScale>
    </cfRule>
  </conditionalFormatting>
  <conditionalFormatting sqref="J14:N14">
    <cfRule type="colorScale" priority="43">
      <colorScale>
        <cfvo type="min"/>
        <cfvo type="max"/>
        <color rgb="FFFEF6F0"/>
        <color rgb="FFF68B32"/>
      </colorScale>
    </cfRule>
  </conditionalFormatting>
  <conditionalFormatting sqref="J15:N15">
    <cfRule type="colorScale" priority="42">
      <colorScale>
        <cfvo type="min"/>
        <cfvo type="max"/>
        <color rgb="FFFEF6F0"/>
        <color rgb="FFF68B32"/>
      </colorScale>
    </cfRule>
  </conditionalFormatting>
  <conditionalFormatting sqref="J16:N16">
    <cfRule type="colorScale" priority="41">
      <colorScale>
        <cfvo type="min"/>
        <cfvo type="max"/>
        <color rgb="FFFEF6F0"/>
        <color rgb="FFF68B32"/>
      </colorScale>
    </cfRule>
  </conditionalFormatting>
  <conditionalFormatting sqref="J17:N17">
    <cfRule type="colorScale" priority="40">
      <colorScale>
        <cfvo type="min"/>
        <cfvo type="max"/>
        <color rgb="FFFEF6F0"/>
        <color rgb="FFF68B32"/>
      </colorScale>
    </cfRule>
  </conditionalFormatting>
  <conditionalFormatting sqref="J18:N18">
    <cfRule type="colorScale" priority="39">
      <colorScale>
        <cfvo type="min"/>
        <cfvo type="max"/>
        <color rgb="FFFEF6F0"/>
        <color rgb="FFF68B32"/>
      </colorScale>
    </cfRule>
  </conditionalFormatting>
  <conditionalFormatting sqref="J19:N19">
    <cfRule type="colorScale" priority="38">
      <colorScale>
        <cfvo type="min"/>
        <cfvo type="max"/>
        <color rgb="FFFEF6F0"/>
        <color rgb="FFF68B32"/>
      </colorScale>
    </cfRule>
  </conditionalFormatting>
  <conditionalFormatting sqref="J20:N20">
    <cfRule type="colorScale" priority="37">
      <colorScale>
        <cfvo type="min"/>
        <cfvo type="max"/>
        <color rgb="FFFEF6F0"/>
        <color rgb="FFF68B32"/>
      </colorScale>
    </cfRule>
  </conditionalFormatting>
  <conditionalFormatting sqref="J21:N21">
    <cfRule type="colorScale" priority="36">
      <colorScale>
        <cfvo type="min"/>
        <cfvo type="max"/>
        <color rgb="FFFEF6F0"/>
        <color rgb="FFF68B32"/>
      </colorScale>
    </cfRule>
  </conditionalFormatting>
  <conditionalFormatting sqref="J22:N22">
    <cfRule type="colorScale" priority="35">
      <colorScale>
        <cfvo type="min"/>
        <cfvo type="max"/>
        <color rgb="FFFEF6F0"/>
        <color rgb="FFF68B32"/>
      </colorScale>
    </cfRule>
  </conditionalFormatting>
  <conditionalFormatting sqref="J23:N23">
    <cfRule type="colorScale" priority="34">
      <colorScale>
        <cfvo type="min"/>
        <cfvo type="max"/>
        <color rgb="FFFEF6F0"/>
        <color rgb="FFF68B32"/>
      </colorScale>
    </cfRule>
  </conditionalFormatting>
  <conditionalFormatting sqref="J24:N24">
    <cfRule type="colorScale" priority="33">
      <colorScale>
        <cfvo type="min"/>
        <cfvo type="max"/>
        <color rgb="FFFEF6F0"/>
        <color rgb="FFF68B32"/>
      </colorScale>
    </cfRule>
  </conditionalFormatting>
  <conditionalFormatting sqref="J25:N25">
    <cfRule type="colorScale" priority="32">
      <colorScale>
        <cfvo type="min"/>
        <cfvo type="max"/>
        <color rgb="FFFEF6F0"/>
        <color rgb="FFF68B32"/>
      </colorScale>
    </cfRule>
  </conditionalFormatting>
  <conditionalFormatting sqref="J26:N26">
    <cfRule type="colorScale" priority="31">
      <colorScale>
        <cfvo type="min"/>
        <cfvo type="max"/>
        <color rgb="FFFEF6F0"/>
        <color rgb="FFF68B32"/>
      </colorScale>
    </cfRule>
  </conditionalFormatting>
  <conditionalFormatting sqref="J27:N27">
    <cfRule type="colorScale" priority="30">
      <colorScale>
        <cfvo type="min"/>
        <cfvo type="max"/>
        <color rgb="FFFEF6F0"/>
        <color rgb="FFF68B32"/>
      </colorScale>
    </cfRule>
  </conditionalFormatting>
  <conditionalFormatting sqref="J28:N28">
    <cfRule type="colorScale" priority="29">
      <colorScale>
        <cfvo type="min"/>
        <cfvo type="max"/>
        <color rgb="FFFEF6F0"/>
        <color rgb="FFF68B32"/>
      </colorScale>
    </cfRule>
  </conditionalFormatting>
  <conditionalFormatting sqref="J29:N29">
    <cfRule type="colorScale" priority="28">
      <colorScale>
        <cfvo type="min"/>
        <cfvo type="max"/>
        <color rgb="FFFEF6F0"/>
        <color rgb="FFF68B32"/>
      </colorScale>
    </cfRule>
  </conditionalFormatting>
  <conditionalFormatting sqref="J30:N30">
    <cfRule type="colorScale" priority="27">
      <colorScale>
        <cfvo type="min"/>
        <cfvo type="max"/>
        <color rgb="FFFEF6F0"/>
        <color rgb="FFF68B32"/>
      </colorScale>
    </cfRule>
  </conditionalFormatting>
  <conditionalFormatting sqref="J31:N31">
    <cfRule type="colorScale" priority="26">
      <colorScale>
        <cfvo type="min"/>
        <cfvo type="max"/>
        <color rgb="FFFEF6F0"/>
        <color rgb="FFF68B32"/>
      </colorScale>
    </cfRule>
  </conditionalFormatting>
  <conditionalFormatting sqref="J32:N32">
    <cfRule type="colorScale" priority="25">
      <colorScale>
        <cfvo type="min"/>
        <cfvo type="max"/>
        <color rgb="FFFEF6F0"/>
        <color rgb="FFF68B32"/>
      </colorScale>
    </cfRule>
  </conditionalFormatting>
  <conditionalFormatting sqref="J80:N80">
    <cfRule type="colorScale" priority="24">
      <colorScale>
        <cfvo type="min"/>
        <cfvo type="max"/>
        <color rgb="FFFEF6F0"/>
        <color rgb="FFF68B32"/>
      </colorScale>
    </cfRule>
  </conditionalFormatting>
  <conditionalFormatting sqref="J81:N81">
    <cfRule type="colorScale" priority="23">
      <colorScale>
        <cfvo type="min"/>
        <cfvo type="max"/>
        <color rgb="FFFEF6F0"/>
        <color rgb="FFF68B32"/>
      </colorScale>
    </cfRule>
  </conditionalFormatting>
  <conditionalFormatting sqref="J82:N82">
    <cfRule type="colorScale" priority="22">
      <colorScale>
        <cfvo type="min"/>
        <cfvo type="max"/>
        <color rgb="FFFEF6F0"/>
        <color rgb="FFF68B32"/>
      </colorScale>
    </cfRule>
  </conditionalFormatting>
  <conditionalFormatting sqref="J83:N83">
    <cfRule type="colorScale" priority="21">
      <colorScale>
        <cfvo type="min"/>
        <cfvo type="max"/>
        <color rgb="FFFEF6F0"/>
        <color rgb="FFF68B32"/>
      </colorScale>
    </cfRule>
  </conditionalFormatting>
  <conditionalFormatting sqref="J84:N84">
    <cfRule type="colorScale" priority="20">
      <colorScale>
        <cfvo type="min"/>
        <cfvo type="max"/>
        <color rgb="FFFEF6F0"/>
        <color rgb="FFF68B32"/>
      </colorScale>
    </cfRule>
  </conditionalFormatting>
  <conditionalFormatting sqref="J85:N85">
    <cfRule type="colorScale" priority="19">
      <colorScale>
        <cfvo type="min"/>
        <cfvo type="max"/>
        <color rgb="FFFEF6F0"/>
        <color rgb="FFF68B32"/>
      </colorScale>
    </cfRule>
  </conditionalFormatting>
  <conditionalFormatting sqref="J86:N86">
    <cfRule type="colorScale" priority="18">
      <colorScale>
        <cfvo type="min"/>
        <cfvo type="max"/>
        <color rgb="FFFEF6F0"/>
        <color rgb="FFF68B32"/>
      </colorScale>
    </cfRule>
  </conditionalFormatting>
  <conditionalFormatting sqref="J87:N87">
    <cfRule type="colorScale" priority="17">
      <colorScale>
        <cfvo type="min"/>
        <cfvo type="max"/>
        <color rgb="FFFEF6F0"/>
        <color rgb="FFF68B32"/>
      </colorScale>
    </cfRule>
  </conditionalFormatting>
  <conditionalFormatting sqref="J88:N88">
    <cfRule type="colorScale" priority="16">
      <colorScale>
        <cfvo type="min"/>
        <cfvo type="max"/>
        <color rgb="FFFEF6F0"/>
        <color rgb="FFF68B32"/>
      </colorScale>
    </cfRule>
  </conditionalFormatting>
  <conditionalFormatting sqref="J89:N89">
    <cfRule type="colorScale" priority="15">
      <colorScale>
        <cfvo type="min"/>
        <cfvo type="max"/>
        <color rgb="FFFEF6F0"/>
        <color rgb="FFF68B32"/>
      </colorScale>
    </cfRule>
  </conditionalFormatting>
  <conditionalFormatting sqref="J90:N91">
    <cfRule type="colorScale" priority="14">
      <colorScale>
        <cfvo type="min"/>
        <cfvo type="max"/>
        <color rgb="FFFEF6F0"/>
        <color rgb="FFF68B32"/>
      </colorScale>
    </cfRule>
  </conditionalFormatting>
  <conditionalFormatting sqref="J92:N92">
    <cfRule type="colorScale" priority="12">
      <colorScale>
        <cfvo type="min"/>
        <cfvo type="max"/>
        <color rgb="FFFEF6F0"/>
        <color rgb="FFF68B32"/>
      </colorScale>
    </cfRule>
  </conditionalFormatting>
  <conditionalFormatting sqref="J93:N93">
    <cfRule type="colorScale" priority="11">
      <colorScale>
        <cfvo type="min"/>
        <cfvo type="max"/>
        <color rgb="FFFEF6F0"/>
        <color rgb="FFF68B32"/>
      </colorScale>
    </cfRule>
  </conditionalFormatting>
  <conditionalFormatting sqref="J94:N94">
    <cfRule type="colorScale" priority="10">
      <colorScale>
        <cfvo type="min"/>
        <cfvo type="max"/>
        <color rgb="FFFEF6F0"/>
        <color rgb="FFF68B32"/>
      </colorScale>
    </cfRule>
  </conditionalFormatting>
  <conditionalFormatting sqref="J95:N95">
    <cfRule type="colorScale" priority="9">
      <colorScale>
        <cfvo type="min"/>
        <cfvo type="max"/>
        <color rgb="FFFEF6F0"/>
        <color rgb="FFF68B32"/>
      </colorScale>
    </cfRule>
  </conditionalFormatting>
  <conditionalFormatting sqref="J96:N96">
    <cfRule type="colorScale" priority="8">
      <colorScale>
        <cfvo type="min"/>
        <cfvo type="max"/>
        <color rgb="FFFEF6F0"/>
        <color rgb="FFF68B32"/>
      </colorScale>
    </cfRule>
  </conditionalFormatting>
  <conditionalFormatting sqref="J97:N97">
    <cfRule type="colorScale" priority="7">
      <colorScale>
        <cfvo type="min"/>
        <cfvo type="max"/>
        <color rgb="FFFEF6F0"/>
        <color rgb="FFF68B32"/>
      </colorScale>
    </cfRule>
  </conditionalFormatting>
  <conditionalFormatting sqref="J98:N98">
    <cfRule type="colorScale" priority="6">
      <colorScale>
        <cfvo type="min"/>
        <cfvo type="max"/>
        <color rgb="FFFEF6F0"/>
        <color rgb="FFF68B32"/>
      </colorScale>
    </cfRule>
  </conditionalFormatting>
  <conditionalFormatting sqref="J99:N99">
    <cfRule type="colorScale" priority="5">
      <colorScale>
        <cfvo type="min"/>
        <cfvo type="max"/>
        <color rgb="FFFEF6F0"/>
        <color rgb="FFF68B32"/>
      </colorScale>
    </cfRule>
  </conditionalFormatting>
  <conditionalFormatting sqref="J100:N100">
    <cfRule type="colorScale" priority="4">
      <colorScale>
        <cfvo type="min"/>
        <cfvo type="max"/>
        <color rgb="FFFEF6F0"/>
        <color rgb="FFF68B32"/>
      </colorScale>
    </cfRule>
  </conditionalFormatting>
  <conditionalFormatting sqref="J101:N101">
    <cfRule type="colorScale" priority="3">
      <colorScale>
        <cfvo type="min"/>
        <cfvo type="max"/>
        <color rgb="FFFEF6F0"/>
        <color rgb="FFF68B32"/>
      </colorScale>
    </cfRule>
  </conditionalFormatting>
  <conditionalFormatting sqref="J102:N102">
    <cfRule type="colorScale" priority="2">
      <colorScale>
        <cfvo type="min"/>
        <cfvo type="max"/>
        <color rgb="FFFEF6F0"/>
        <color rgb="FFF68B32"/>
      </colorScale>
    </cfRule>
  </conditionalFormatting>
  <conditionalFormatting sqref="J103:N103">
    <cfRule type="colorScale" priority="1">
      <colorScale>
        <cfvo type="min"/>
        <cfvo type="max"/>
        <color rgb="FFFEF6F0"/>
        <color rgb="FFF68B32"/>
      </colorScale>
    </cfRule>
  </conditionalFormatting>
  <conditionalFormatting sqref="B9:B32 D9:I32 B80:B103 D80:I103 B41:B63 B112:B134">
    <cfRule type="expression" dxfId="10" priority="945">
      <formula>$B9=#REF!</formula>
    </cfRule>
  </conditionalFormatting>
  <hyperlinks>
    <hyperlink ref="B147:E148" location="Vacancies!A1" display="Social Worker Vacancies" xr:uid="{56C584B1-54D5-4F1A-8DB8-1136D8048BAA}"/>
    <hyperlink ref="B149:E150" location="Turnover!A1" display="Social Worker Turnover" xr:uid="{E879C336-23CB-4808-B843-9111A89C5611}"/>
    <hyperlink ref="B151:E152" location="Agency!A1" display="Agency Social Workers" xr:uid="{7E11937E-85A1-4DE0-BDCA-45D282C851A2}"/>
    <hyperlink ref="B153:E154" location="Absence!A1" display="Absence" xr:uid="{67E863B4-641D-4E56-B6AE-0F7C7382F825}"/>
    <hyperlink ref="B155:E156" location="Age!A1" display="Age" xr:uid="{F8FD56E4-42C7-4517-8813-EC8EF2006B04}"/>
    <hyperlink ref="B157:E158" location="TimeInService!A1" display="Time in Service" xr:uid="{3E0FF7E2-1DC4-425A-AF30-1ACF0AB2E9FB}"/>
  </hyperlinks>
  <printOptions horizontalCentered="1" verticalCentered="1"/>
  <pageMargins left="0.55118110236220474" right="0.55118110236220474" top="0.55118110236220474" bottom="0.55118110236220474" header="0.39370078740157483" footer="0.74803149606299213"/>
  <pageSetup paperSize="9" orientation="landscape" r:id="rId1"/>
  <headerFooter scaleWithDoc="0" alignWithMargins="0">
    <oddFooter>&amp;C&amp;"Arial,Bold"&amp;9&amp;F - Page &amp;P</oddFooter>
    <evenHeader>&amp;L&amp;"Arial,Bold"&amp;12&amp;K09-024Children's Social Care Benchmarking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BM_List</vt:lpstr>
      <vt:lpstr>Frontpage</vt:lpstr>
      <vt:lpstr>Home</vt:lpstr>
      <vt:lpstr>Vacancies</vt:lpstr>
      <vt:lpstr>Turnover</vt:lpstr>
      <vt:lpstr>Agency</vt:lpstr>
      <vt:lpstr>Absence</vt:lpstr>
      <vt:lpstr>Caseload</vt:lpstr>
      <vt:lpstr>Age</vt:lpstr>
      <vt:lpstr>TimeInService_Current</vt:lpstr>
      <vt:lpstr>TimeInService_Leavers</vt:lpstr>
      <vt:lpstr>BM_List</vt:lpstr>
      <vt:lpstr>Absence!Print_Area</vt:lpstr>
      <vt:lpstr>Age!Print_Area</vt:lpstr>
      <vt:lpstr>Agency!Print_Area</vt:lpstr>
      <vt:lpstr>Caseload!Print_Area</vt:lpstr>
      <vt:lpstr>Frontpage!Print_Area</vt:lpstr>
      <vt:lpstr>Home!Print_Area</vt:lpstr>
      <vt:lpstr>TimeInService_Current!Print_Area</vt:lpstr>
      <vt:lpstr>TimeInService_Leavers!Print_Area</vt:lpstr>
      <vt:lpstr>Turnover!Print_Area</vt:lpstr>
      <vt:lpstr>Vacancies!Print_Area</vt:lpstr>
    </vt:vector>
  </TitlesOfParts>
  <Company>East sussex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Josephh</dc:creator>
  <cp:lastModifiedBy>Joseph Hutchings</cp:lastModifiedBy>
  <cp:lastPrinted>2023-03-17T14:40:03Z</cp:lastPrinted>
  <dcterms:created xsi:type="dcterms:W3CDTF">2011-07-27T15:24:05Z</dcterms:created>
  <dcterms:modified xsi:type="dcterms:W3CDTF">2023-03-17T15:16:42Z</dcterms:modified>
</cp:coreProperties>
</file>